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dd502908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ferência" sheetId="1" r:id="R054253c7a21e441c"/>
    <x:sheet xmlns:r="http://schemas.openxmlformats.org/officeDocument/2006/relationships" name="Memória IPCA" sheetId="2" r:id="R3a4fc136d2604e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&quot;R$ &quot;#,##0.00"/>
    <x:numFmt numFmtId="201" formatCode="0.0000000000"/>
    <x:numFmt numFmtId="202" formatCode="mmm/yyyy"/>
    <x:numFmt numFmtId="203" formatCode="0.00%"/>
    <x:numFmt numFmtId="204" formatCode="0.000000"/>
  </x:numFmts>
  <x:fonts count="5">
    <x:font>
      <x:sz val="11"/>
      <x:name val="Carlito"/>
    </x:font>
    <x:font>
      <x:sz val="11"/>
      <x:color rgb="FF152235"/>
      <x:name val="Arial"/>
    </x:font>
    <x:font>
      <x:b/>
      <x:sz val="16"/>
      <x:color rgb="FF061326"/>
      <x:name val="Arial"/>
    </x:font>
    <x:font>
      <x:b/>
      <x:sz val="12"/>
      <x:color rgb="FF173B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F5F7FA"/>
      </x:patternFill>
    </x:fill>
    <x:fill>
      <x:patternFill patternType="solid">
        <x:fgColor rgb="FF06132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52f37d3b94279" /><Relationship Type="http://schemas.openxmlformats.org/officeDocument/2006/relationships/theme" Target="/xl/theme/theme1.xml" Id="R08f1ed8ce2054275" /><Relationship Type="http://schemas.openxmlformats.org/officeDocument/2006/relationships/sharedStrings" Target="/xl/sharedStrings.xml" Id="Rc3860f6597f64315" /><Relationship Type="http://schemas.openxmlformats.org/officeDocument/2006/relationships/worksheet" Target="/xl/worksheets/sheet1.xml" Id="R054253c7a21e441c" /><Relationship Type="http://schemas.openxmlformats.org/officeDocument/2006/relationships/worksheet" Target="/xl/worksheets/sheet2.xml" Id="R3a4fc136d2604e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61326"/>
  </x:sheetPr>
  <x:sheetViews>
    <x:sheetView showGridLines="0" workbookViewId="0"/>
  </x:sheetViews>
  <x:sheetFormatPr defaultRowHeight="15"/>
  <x:cols>
    <x:col min="1" max="1" width="59" hidden="0" customWidth="1"/>
    <x:col min="2" max="2" width="23" hidden="0" customWidth="1"/>
    <x:col min="3" max="3" width="4" hidden="0" customWidth="1"/>
    <x:col min="4" max="4" width="81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Conferência de atualização monetária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2" t="str">
        <x:v>IPCA de 2024. Exemplo didático com pagamento de R$ 20 mil em junho, após a atualização do mês.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2" t="str">
        <x:v>Principal em 31/12/2023</x:v>
      </x:c>
      <x:c r="B6" s="5" t="n">
        <x:v>100000</x:v>
      </x:c>
      <x:c r="C6" s="2"/>
      <x:c r="D6" s="12" t="str">
        <x:v>Como usar</x:v>
      </x:c>
    </x:row>
    <x:row r="7" ht="26" customHeight="1">
      <x:c r="A7" s="2"/>
      <x:c r="B7" s="6"/>
      <x:c r="C7" s="2"/>
      <x:c r="D7" s="2"/>
    </x:row>
    <x:row r="8" ht="55" customHeight="1">
      <x:c r="A8" s="7" t="str">
        <x:v>Saldo após dezembro de 2024</x:v>
      </x:c>
      <x:c r="B8" s="8" t="n">
        <x:f>'Memória IPCA'!G18</x:f>
        <x:v>84373.1993167564</x:v>
      </x:c>
      <x:c r="C8" s="2"/>
      <x:c r="D8" s="9" t="str">
        <x:v>1. Altere o principal em B6 e os pagamentos na coluna F de Memória IPCA. Os campos amarelos são entradas.</x:v>
      </x:c>
    </x:row>
    <x:row r="9" ht="26" customHeight="1">
      <x:c r="A9" s="2" t="str">
        <x:v>Pagamentos no período</x:v>
      </x:c>
      <x:c r="B9" s="6" t="n">
        <x:f>SUM('Memória IPCA'!F7:F18)</x:f>
        <x:v>20000</x:v>
      </x:c>
      <x:c r="C9" s="2"/>
      <x:c r="D9" s="2"/>
    </x:row>
    <x:row r="10" ht="26" customHeight="1">
      <x:c r="A10" s="2" t="str">
        <x:v>Pagamentos mais saldo final</x:v>
      </x:c>
      <x:c r="B10" s="6" t="n">
        <x:f>SUM(B8:B9)</x:f>
        <x:v>104373.1993167564</x:v>
      </x:c>
      <x:c r="C10" s="2"/>
      <x:c r="D10" s="2"/>
    </x:row>
    <x:row r="11" ht="55" customHeight="1">
      <x:c r="A11" s="2"/>
      <x:c r="B11" s="6"/>
      <x:c r="C11" s="2"/>
      <x:c r="D11" s="9" t="str">
        <x:v>2. Cada mês atualiza o saldo de abertura pelo fator 1 + IPCA. O pagamento ocorre depois da correção do próprio mês.</x:v>
      </x:c>
    </x:row>
    <x:row r="12" ht="40" customHeight="1">
      <x:c r="A12" s="9" t="str">
        <x:v>Saldo se todo pagamento fosse abatido só ao final</x:v>
      </x:c>
      <x:c r="B12" s="6" t="n">
        <x:f>B6*PRODUCT('Memória IPCA'!C7:C18)-B9</x:f>
        <x:v>84831.2957918596</x:v>
      </x:c>
      <x:c r="C12" s="2"/>
      <x:c r="D12" s="2"/>
    </x:row>
    <x:row r="13" ht="40" customHeight="1">
      <x:c r="A13" s="10" t="str">
        <x:v>Diferença causada pelo adiamento do abatimento</x:v>
      </x:c>
      <x:c r="B13" s="8" t="n">
        <x:f>B12-B8</x:f>
        <x:v>458.0964751031861</x:v>
      </x:c>
      <x:c r="C13" s="2"/>
      <x:c r="D13" s="2"/>
    </x:row>
    <x:row r="14" ht="55" customHeight="1">
      <x:c r="A14" s="2"/>
      <x:c r="B14" s="2"/>
      <x:c r="C14" s="2"/>
      <x:c r="D14" s="9" t="str">
        <x:v>3. Os índices são observações reais da série 433 do Banco Central, em percentuais mensais. O principal e o pagamento são hipóteses.</x:v>
      </x:c>
    </x:row>
    <x:row r="15" ht="26" customHeight="1">
      <x:c r="A15" s="2" t="str">
        <x:v>Fator composto de janeiro a dezembro</x:v>
      </x:c>
      <x:c r="B15" s="11" t="n">
        <x:f>PRODUCT('Memória IPCA'!C7:C18)</x:f>
        <x:v>1.048312957918596</x:v>
      </x:c>
      <x:c r="C15" s="2"/>
      <x:c r="D15" s="2"/>
    </x:row>
    <x:row r="16" ht="26" customHeight="1">
      <x:c r="A16" s="2"/>
      <x:c r="B16" s="2"/>
      <x:c r="C16" s="2"/>
      <x:c r="D16" s="2"/>
    </x:row>
    <x:row r="17" ht="55" customHeight="1">
      <x:c r="A17" s="2"/>
      <x:c r="B17" s="2"/>
      <x:c r="C17" s="2"/>
      <x:c r="D17" s="9" t="str">
        <x:v>4. Não há juros nesta conta. O exemplo não decide o índice, o termo inicial, a imputação de pagamentos ou a regra jurídica de um processo.</x:v>
      </x:c>
    </x:row>
    <x:row r="18" ht="36" customHeight="1">
      <x:c r="A18" s="16" t="str">
        <x:v>Antes de aplicar em um processo</x:v>
      </x:c>
      <x:c r="B18" s="16" t="str">
        <x:v>Registrar e conferir</x:v>
      </x:c>
      <x:c r="C18" s="2"/>
      <x:c r="D18" s="2"/>
    </x:row>
    <x:row r="19" ht="34" customHeight="1">
      <x:c r="A19" s="9" t="str">
        <x:v>Objeto e decisão</x:v>
      </x:c>
      <x:c r="B19" s="9" t="str">
        <x:v>Trecho que define a conta</x:v>
      </x:c>
      <x:c r="C19" s="2"/>
      <x:c r="D19" s="2"/>
    </x:row>
    <x:row r="20" ht="34" customHeight="1">
      <x:c r="A20" s="9" t="str">
        <x:v>Principal e data-base</x:v>
      </x:c>
      <x:c r="B20" s="9" t="str">
        <x:v>Composição e documento</x:v>
      </x:c>
      <x:c r="C20" s="2"/>
      <x:c r="D20" s="9" t="str">
        <x:v>5. Meses negativos são preservados. As fórmulas mantêm a precisão e os valores monetários são exibidos com dois decimais.</x:v>
      </x:c>
    </x:row>
    <x:row r="21" ht="34" customHeight="1">
      <x:c r="A21" s="9" t="str">
        <x:v>Correção</x:v>
      </x:c>
      <x:c r="B21" s="9" t="str">
        <x:v>Índice, fonte e competências</x:v>
      </x:c>
      <x:c r="C21" s="2"/>
      <x:c r="D21" s="2"/>
    </x:row>
    <x:row r="22" ht="34" customHeight="1">
      <x:c r="A22" s="9" t="str">
        <x:v>Juros de mora</x:v>
      </x:c>
      <x:c r="B22" s="9" t="str">
        <x:v>Taxa, base e termo inicial</x:v>
      </x:c>
      <x:c r="C22" s="2"/>
      <x:c r="D22" s="2"/>
    </x:row>
    <x:row r="23" ht="34" customHeight="1">
      <x:c r="A23" s="9" t="str">
        <x:v>Juros compensatórios</x:v>
      </x:c>
      <x:c r="B23" s="9" t="str">
        <x:v>Fundamento e período próprios</x:v>
      </x:c>
      <x:c r="C23" s="2"/>
      <x:c r="D23" s="9" t="str">
        <x:v>6. A multiplicação usa as taxas mensais publicadas com duas casas. Ela pode diferir de um acumulado calculado com dados de maior precisão.</x:v>
      </x:c>
    </x:row>
    <x:row r="24" ht="34" customHeight="1">
      <x:c r="A24" s="9" t="str">
        <x:v>Pagamentos e depósitos</x:v>
      </x:c>
      <x:c r="B24" s="9" t="str">
        <x:v>Data, valor e destinação</x:v>
      </x:c>
      <x:c r="C24" s="2"/>
      <x:c r="D24" s="2"/>
    </x:row>
    <x:row r="25" ht="34" customHeight="1">
      <x:c r="A25" s="9" t="str">
        <x:v>Transição de regimes</x:v>
      </x:c>
      <x:c r="B25" s="9" t="str">
        <x:v>Saldo e componentes na passagem</x:v>
      </x:c>
      <x:c r="C25" s="2"/>
      <x:c r="D25" s="2"/>
    </x:row>
    <x:row r="26" ht="34" customHeight="1">
      <x:c r="A26" s="9" t="str">
        <x:v>Manual ou tabela</x:v>
      </x:c>
      <x:c r="B26" s="9" t="str">
        <x:v>Órgão, edição e item aplicável</x:v>
      </x:c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 t="str">
        <x:v>Versão 1.0, 31/10/2026. Material técnico institucional da Costa Nova Associados.</x:v>
      </x:c>
      <x:c r="B29" s="2"/>
      <x:c r="C29" s="2"/>
      <x:c r="D29" s="2"/>
    </x:row>
    <x:row r="30" ht="26" customHeight="1">
      <x:c r="A30" s="2" t="str">
        <x:v>Para o roteiro completo e as fontes, use o PDF Caderno de conferência.</x:v>
      </x:c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Memória mensal com IPCA observado</x:v>
      </x:c>
      <x:c r="B2" s="2"/>
      <x:c r="C2" s="2"/>
      <x:c r="D2" s="2"/>
      <x:c r="E2" s="2"/>
      <x:c r="F2" s="2"/>
      <x:c r="G2" s="2"/>
    </x:row>
    <x:row r="3" ht="26" customHeight="1">
      <x:c r="A3" s="2"/>
      <x:c r="B3" s="2"/>
      <x:c r="C3" s="2"/>
      <x:c r="D3" s="2"/>
      <x:c r="E3" s="2"/>
      <x:c r="F3" s="2"/>
      <x:c r="G3" s="2"/>
    </x:row>
    <x:row r="4" ht="26" customHeight="1">
      <x:c r="A4" s="2" t="str">
        <x:v>Hipótese: competências integrais de janeiro a dezembro de 2024, com pagamento ao fim de junho.</x:v>
      </x:c>
      <x:c r="B4" s="2"/>
      <x:c r="C4" s="2"/>
      <x:c r="D4" s="2"/>
      <x:c r="E4" s="2"/>
      <x:c r="F4" s="2"/>
      <x:c r="G4" s="2"/>
    </x:row>
    <x:row r="5" ht="26" customHeight="1">
      <x:c r="A5" s="2"/>
      <x:c r="B5" s="2"/>
      <x:c r="C5" s="2"/>
      <x:c r="D5" s="2"/>
      <x:c r="E5" s="2"/>
      <x:c r="F5" s="2"/>
      <x:c r="G5" s="2"/>
    </x:row>
    <x:row r="6" ht="36" customHeight="1">
      <x:c r="A6" s="16" t="str">
        <x:v>Competência</x:v>
      </x:c>
      <x:c r="B6" s="16" t="str">
        <x:v>IPCA mensal</x:v>
      </x:c>
      <x:c r="C6" s="16" t="str">
        <x:v>Fator mensal</x:v>
      </x:c>
      <x:c r="D6" s="16" t="str">
        <x:v>Saldo de abertura</x:v>
      </x:c>
      <x:c r="E6" s="16" t="str">
        <x:v>Após correção</x:v>
      </x:c>
      <x:c r="F6" s="16" t="str">
        <x:v>Pagamento ao fim do mês</x:v>
      </x:c>
      <x:c r="G6" s="16" t="str">
        <x:v>Saldo de fechamento</x:v>
      </x:c>
    </x:row>
    <x:row r="7" ht="26" customHeight="1">
      <x:c r="A7" s="17" t="n">
        <x:v>45292</x:v>
      </x:c>
      <x:c r="B7" s="18" t="n">
        <x:v>0.0042</x:v>
      </x:c>
      <x:c r="C7" s="19" t="n">
        <x:f>1+B7</x:f>
        <x:v>1.0042</x:v>
      </x:c>
      <x:c r="D7" s="6" t="n">
        <x:f>'Conferência'!B6</x:f>
        <x:v>100000</x:v>
      </x:c>
      <x:c r="E7" s="6" t="n">
        <x:f>D7*C7</x:f>
        <x:v>100420</x:v>
      </x:c>
      <x:c r="F7" s="5" t="n">
        <x:v>0</x:v>
      </x:c>
      <x:c r="G7" s="6" t="n">
        <x:f>E7-F7</x:f>
        <x:v>100420</x:v>
      </x:c>
    </x:row>
    <x:row r="8" ht="26" customHeight="1">
      <x:c r="A8" s="17" t="n">
        <x:v>45323</x:v>
      </x:c>
      <x:c r="B8" s="18" t="n">
        <x:v>0.0083</x:v>
      </x:c>
      <x:c r="C8" s="19" t="n">
        <x:f>1+B8</x:f>
        <x:v>1.0083</x:v>
      </x:c>
      <x:c r="D8" s="6" t="n">
        <x:f>G7</x:f>
        <x:v>100420</x:v>
      </x:c>
      <x:c r="E8" s="6" t="n">
        <x:f>D8*C8</x:f>
        <x:v>101253.486</x:v>
      </x:c>
      <x:c r="F8" s="5" t="n">
        <x:v>0</x:v>
      </x:c>
      <x:c r="G8" s="6" t="n">
        <x:f>E8-F8</x:f>
        <x:v>101253.486</x:v>
      </x:c>
    </x:row>
    <x:row r="9" ht="26" customHeight="1">
      <x:c r="A9" s="17" t="n">
        <x:v>45352</x:v>
      </x:c>
      <x:c r="B9" s="18" t="n">
        <x:v>0.0016</x:v>
      </x:c>
      <x:c r="C9" s="19" t="n">
        <x:f>1+B9</x:f>
        <x:v>1.0016</x:v>
      </x:c>
      <x:c r="D9" s="6" t="n">
        <x:f>G8</x:f>
        <x:v>101253.486</x:v>
      </x:c>
      <x:c r="E9" s="6" t="n">
        <x:f>D9*C9</x:f>
        <x:v>101415.49157760001</x:v>
      </x:c>
      <x:c r="F9" s="5" t="n">
        <x:v>0</x:v>
      </x:c>
      <x:c r="G9" s="6" t="n">
        <x:f>E9-F9</x:f>
        <x:v>101415.49157760001</x:v>
      </x:c>
    </x:row>
    <x:row r="10" ht="26" customHeight="1">
      <x:c r="A10" s="17" t="n">
        <x:v>45383</x:v>
      </x:c>
      <x:c r="B10" s="18" t="n">
        <x:v>0.0038</x:v>
      </x:c>
      <x:c r="C10" s="19" t="n">
        <x:f>1+B10</x:f>
        <x:v>1.0038</x:v>
      </x:c>
      <x:c r="D10" s="6" t="n">
        <x:f>G9</x:f>
        <x:v>101415.49157760001</x:v>
      </x:c>
      <x:c r="E10" s="6" t="n">
        <x:f>D10*C10</x:f>
        <x:v>101800.87044559489</x:v>
      </x:c>
      <x:c r="F10" s="5" t="n">
        <x:v>0</x:v>
      </x:c>
      <x:c r="G10" s="6" t="n">
        <x:f>E10-F10</x:f>
        <x:v>101800.87044559489</x:v>
      </x:c>
    </x:row>
    <x:row r="11" ht="26" customHeight="1">
      <x:c r="A11" s="17" t="n">
        <x:v>45413</x:v>
      </x:c>
      <x:c r="B11" s="18" t="n">
        <x:v>0.0046</x:v>
      </x:c>
      <x:c r="C11" s="19" t="n">
        <x:f>1+B11</x:f>
        <x:v>1.0046</x:v>
      </x:c>
      <x:c r="D11" s="6" t="n">
        <x:f>G10</x:f>
        <x:v>101800.87044559489</x:v>
      </x:c>
      <x:c r="E11" s="6" t="n">
        <x:f>D11*C11</x:f>
        <x:v>102269.15444964461</x:v>
      </x:c>
      <x:c r="F11" s="5" t="n">
        <x:v>0</x:v>
      </x:c>
      <x:c r="G11" s="6" t="n">
        <x:f>E11-F11</x:f>
        <x:v>102269.15444964461</x:v>
      </x:c>
    </x:row>
    <x:row r="12" ht="26" customHeight="1">
      <x:c r="A12" s="17" t="n">
        <x:v>45444</x:v>
      </x:c>
      <x:c r="B12" s="18" t="n">
        <x:v>0.0021</x:v>
      </x:c>
      <x:c r="C12" s="19" t="n">
        <x:f>1+B12</x:f>
        <x:v>1.0021</x:v>
      </x:c>
      <x:c r="D12" s="6" t="n">
        <x:f>G11</x:f>
        <x:v>102269.15444964461</x:v>
      </x:c>
      <x:c r="E12" s="6" t="n">
        <x:f>D12*C12</x:f>
        <x:v>102483.91967398887</x:v>
      </x:c>
      <x:c r="F12" s="5" t="n">
        <x:v>20000</x:v>
      </x:c>
      <x:c r="G12" s="6" t="n">
        <x:f>E12-F12</x:f>
        <x:v>82483.91967398887</x:v>
      </x:c>
    </x:row>
    <x:row r="13" ht="26" customHeight="1">
      <x:c r="A13" s="17" t="n">
        <x:v>45474</x:v>
      </x:c>
      <x:c r="B13" s="18" t="n">
        <x:v>0.0038</x:v>
      </x:c>
      <x:c r="C13" s="19" t="n">
        <x:f>1+B13</x:f>
        <x:v>1.0038</x:v>
      </x:c>
      <x:c r="D13" s="6" t="n">
        <x:f>G12</x:f>
        <x:v>82483.91967398887</x:v>
      </x:c>
      <x:c r="E13" s="6" t="n">
        <x:f>D13*C13</x:f>
        <x:v>82797.35856875003</x:v>
      </x:c>
      <x:c r="F13" s="5" t="n">
        <x:v>0</x:v>
      </x:c>
      <x:c r="G13" s="6" t="n">
        <x:f>E13-F13</x:f>
        <x:v>82797.35856875003</x:v>
      </x:c>
    </x:row>
    <x:row r="14" ht="26" customHeight="1">
      <x:c r="A14" s="17" t="n">
        <x:v>45505</x:v>
      </x:c>
      <x:c r="B14" s="18" t="n">
        <x:v>-0.0002</x:v>
      </x:c>
      <x:c r="C14" s="19" t="n">
        <x:f>1+B14</x:f>
        <x:v>0.9998</x:v>
      </x:c>
      <x:c r="D14" s="6" t="n">
        <x:f>G13</x:f>
        <x:v>82797.35856875003</x:v>
      </x:c>
      <x:c r="E14" s="6" t="n">
        <x:f>D14*C14</x:f>
        <x:v>82780.79909703629</x:v>
      </x:c>
      <x:c r="F14" s="5" t="n">
        <x:v>0</x:v>
      </x:c>
      <x:c r="G14" s="6" t="n">
        <x:f>E14-F14</x:f>
        <x:v>82780.79909703629</x:v>
      </x:c>
    </x:row>
    <x:row r="15" ht="26" customHeight="1">
      <x:c r="A15" s="17" t="n">
        <x:v>45536</x:v>
      </x:c>
      <x:c r="B15" s="18" t="n">
        <x:v>0.0044</x:v>
      </x:c>
      <x:c r="C15" s="19" t="n">
        <x:f>1+B15</x:f>
        <x:v>1.0044</x:v>
      </x:c>
      <x:c r="D15" s="6" t="n">
        <x:f>G14</x:f>
        <x:v>82780.79909703629</x:v>
      </x:c>
      <x:c r="E15" s="6" t="n">
        <x:f>D15*C15</x:f>
        <x:v>83145.03461306324</x:v>
      </x:c>
      <x:c r="F15" s="5" t="n">
        <x:v>0</x:v>
      </x:c>
      <x:c r="G15" s="6" t="n">
        <x:f>E15-F15</x:f>
        <x:v>83145.03461306324</x:v>
      </x:c>
    </x:row>
    <x:row r="16" ht="26" customHeight="1">
      <x:c r="A16" s="17" t="n">
        <x:v>45566</x:v>
      </x:c>
      <x:c r="B16" s="18" t="n">
        <x:v>0.005600000000000001</x:v>
      </x:c>
      <x:c r="C16" s="19" t="n">
        <x:f>1+B16</x:f>
        <x:v>1.0056</x:v>
      </x:c>
      <x:c r="D16" s="6" t="n">
        <x:f>G15</x:f>
        <x:v>83145.03461306324</x:v>
      </x:c>
      <x:c r="E16" s="6" t="n">
        <x:f>D16*C16</x:f>
        <x:v>83610.6468068964</x:v>
      </x:c>
      <x:c r="F16" s="5" t="n">
        <x:v>0</x:v>
      </x:c>
      <x:c r="G16" s="6" t="n">
        <x:f>E16-F16</x:f>
        <x:v>83610.6468068964</x:v>
      </x:c>
    </x:row>
    <x:row r="17" ht="26" customHeight="1">
      <x:c r="A17" s="17" t="n">
        <x:v>45597</x:v>
      </x:c>
      <x:c r="B17" s="18" t="n">
        <x:v>0.0039000000000000003</x:v>
      </x:c>
      <x:c r="C17" s="19" t="n">
        <x:f>1+B17</x:f>
        <x:v>1.0039</x:v>
      </x:c>
      <x:c r="D17" s="6" t="n">
        <x:f>G16</x:f>
        <x:v>83610.6468068964</x:v>
      </x:c>
      <x:c r="E17" s="6" t="n">
        <x:f>D17*C17</x:f>
        <x:v>83936.7283294433</x:v>
      </x:c>
      <x:c r="F17" s="5" t="n">
        <x:v>0</x:v>
      </x:c>
      <x:c r="G17" s="6" t="n">
        <x:f>E17-F17</x:f>
        <x:v>83936.7283294433</x:v>
      </x:c>
    </x:row>
    <x:row r="18" ht="26" customHeight="1">
      <x:c r="A18" s="20" t="n">
        <x:v>45627</x:v>
      </x:c>
      <x:c r="B18" s="21" t="n">
        <x:v>0.0052</x:v>
      </x:c>
      <x:c r="C18" s="22" t="n">
        <x:f>1+B18</x:f>
        <x:v>1.0052</x:v>
      </x:c>
      <x:c r="D18" s="8" t="n">
        <x:f>G17</x:f>
        <x:v>83936.7283294433</x:v>
      </x:c>
      <x:c r="E18" s="8" t="n">
        <x:f>D18*C18</x:f>
        <x:v>84373.1993167564</x:v>
      </x:c>
      <x:c r="F18" s="5" t="n">
        <x:v>0</x:v>
      </x:c>
      <x:c r="G18" s="6" t="n">
        <x:f>E18-F18</x:f>
        <x:v>84373.1993167564</x:v>
      </x:c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 t="str">
        <x:v>Fonte dos índices: Banco Central do Brasil, SGS, série 433 (IPCA), percentual mensal.</x:v>
      </x:c>
      <x:c r="B20" s="2"/>
      <x:c r="C20" s="2"/>
      <x:c r="D20" s="2"/>
      <x:c r="E20" s="2"/>
      <x:c r="F20" s="2"/>
      <x:c r="G20" s="2"/>
    </x:row>
    <x:row r="21" ht="26" customHeight="1">
      <x:c r="A21" s="2" t="str">
        <x:v>https://api.bcb.gov.br/dados/serie/bcdata.sgs.433/dados?formato=json&amp;dataInicial=01/01/2024&amp;dataFinal=31/12/2024</x:v>
      </x:c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 t="str">
        <x:v>Consulta em 31/10/2026. A data da série representa a competência mensal, não uma taxa diária.</x:v>
      </x:c>
      <x:c r="B23" s="2"/>
      <x:c r="C23" s="2"/>
      <x:c r="D23" s="2"/>
      <x:c r="E23" s="2"/>
      <x:c r="F23" s="2"/>
      <x:c r="G23" s="2"/>
    </x:row>
    <x:row r="24" ht="26" customHeight="1">
      <x:c r="A24" s="2" t="str">
        <x:v>Preservar a série original quando usar este exemplo como referência. Para outro período, conferir todos os meses e a fonte.</x:v>
      </x:c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 t="str">
        <x:v>Exemplo: mês negativo em agosto de 2024 é aplicado normalmente ao saldo, sem piso artificial.</x:v>
      </x:c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</x:sheetData>
  <x:pageMargins left="0.7" right="0.7" top="0.75" bottom="0.75" header="0.3" footer="0.3"/>
</x:worksheet>
</file>