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db98351cb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iliação" sheetId="1" r:id="Re0c9c48a98014e9a"/>
    <x:sheet xmlns:r="http://schemas.openxmlformats.org/officeDocument/2006/relationships" name="Fontes e prova" sheetId="2" r:id="R76ee8077505f4e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$ &quot;#,##0.00;&quot;-R$ &quot;#,##0.00"/>
    <x:numFmt numFmtId="201" formatCode="0.000000"/>
    <x:numFmt numFmtId="202" formatCode="0.000000000000"/>
  </x:numFmts>
  <x:fonts count="6">
    <x:font>
      <x:sz val="11"/>
      <x:name val="Carlito"/>
    </x:font>
    <x:font>
      <x:sz val="10"/>
      <x:color rgb="FF061326"/>
      <x:name val="Arial"/>
    </x:font>
    <x:font>
      <x:b/>
      <x:sz val="15"/>
      <x:color rgb="FF061326"/>
      <x:name val="Arial"/>
    </x:font>
    <x:font>
      <x:sz val="10"/>
      <x:color rgb="FF061326"/>
      <x:name val="Arial"/>
    </x:font>
    <x:font>
      <x:b/>
      <x:sz val="12"/>
      <x:color rgb="FF06132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3F6"/>
      </x:patternFill>
    </x:fill>
    <x:fill>
      <x:patternFill patternType="solid">
        <x:fgColor rgb="FF061326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b6772a8f541c6" /><Relationship Type="http://schemas.openxmlformats.org/officeDocument/2006/relationships/theme" Target="/xl/theme/theme1.xml" Id="R28ce484eaa6048fd" /><Relationship Type="http://schemas.openxmlformats.org/officeDocument/2006/relationships/sharedStrings" Target="/xl/sharedStrings.xml" Id="R63c1d2dd99414c40" /><Relationship Type="http://schemas.openxmlformats.org/officeDocument/2006/relationships/worksheet" Target="/xl/worksheets/sheet1.xml" Id="Re0c9c48a98014e9a" /><Relationship Type="http://schemas.openxmlformats.org/officeDocument/2006/relationships/worksheet" Target="/xl/worksheets/sheet2.xml" Id="R76ee8077505f4e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3" hidden="0" customWidth="1"/>
    <x:col min="3" max="3" width="31" hidden="0" customWidth="1"/>
    <x:col min="4" max="4" width="28" hidden="0" customWidth="1"/>
    <x:col min="5" max="5" width="24" hidden="0" customWidth="1"/>
    <x:col min="6" max="6" width="24" hidden="0" customWidth="1"/>
    <x:col min="7" max="7" width="27" hidden="0" customWidth="1"/>
    <x:col min="8" max="8" width="37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Seis registros, quatro identidades</x:v>
      </x:c>
      <x:c r="B2" s="2"/>
      <x:c r="C2" s="2"/>
      <x:c r="D2" s="2"/>
      <x:c r="E2" s="2"/>
      <x:c r="F2" s="2"/>
      <x:c r="G2" s="2"/>
      <x:c r="H2" s="2"/>
    </x:row>
    <x:row r="3" ht="27" customHeight="1">
      <x:c r="A3" s="4" t="str">
        <x:v>Exemplo fictício | correção até outubro/2026 | sem juros ou pagamentos.</x:v>
      </x:c>
      <x:c r="B3" s="2"/>
      <x:c r="C3" s="2"/>
      <x:c r="D3" s="2"/>
      <x:c r="E3" s="2"/>
      <x:c r="F3" s="2"/>
      <x:c r="G3" s="2"/>
      <x:c r="H3" s="2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27" customHeight="1">
      <x:c r="A5" s="6" t="str">
        <x:v>Subtotal conciliado no exercício</x:v>
      </x:c>
      <x:c r="B5" s="7" t="n">
        <x:f>IF(COUNT(F16:F18)=3,SUM(F16:F18),"REVER")</x:f>
        <x:v>27844.370000000003</x:v>
      </x:c>
      <x:c r="C5" s="2"/>
      <x:c r="D5" s="2" t="str">
        <x:v>Teste: filtrar só por valor</x:v>
      </x:c>
      <x:c r="E5" s="5" t="n">
        <x:f>IF(COUNT(F16:F18)=3,F16+IF(B17=B16,0,F17)+IF(OR(B18=B16,B18=B17),0,F18),"REVER")</x:f>
        <x:v>17216.34</x:v>
      </x:c>
      <x:c r="F5" s="2"/>
      <x:c r="G5" s="2"/>
      <x:c r="H5" s="2"/>
    </x:row>
    <x:row r="6" ht="27" customHeight="1">
      <x:c r="A6" s="2" t="str">
        <x:v>Pendência em quadro separado</x:v>
      </x:c>
      <x:c r="B6" s="5" t="n">
        <x:f>F19</x:f>
        <x:v>4782.61</x:v>
      </x:c>
      <x:c r="C6" s="2"/>
      <x:c r="D6" s="2" t="str">
        <x:v>Teste: janeiro em tudo</x:v>
      </x:c>
      <x:c r="E6" s="5" t="n">
        <x:f>IF(COUNT(F16:F18)=3,ROUND(SUM(B16:B18)/D16*'Fontes e prova'!$B$8,2),"REVER")</x:f>
        <x:v>28182.76</x:v>
      </x:c>
      <x:c r="F6" s="2"/>
      <x:c r="G6" s="2"/>
      <x:c r="H6" s="2"/>
    </x:row>
    <x:row r="7" ht="27" customHeight="1">
      <x:c r="A7" s="2" t="str">
        <x:v>Repetições na soma bruta</x:v>
      </x:c>
      <x:c r="B7" s="5" t="n">
        <x:f>IF(AND(H16="COERENTE",H17="COERENTE"),SUM(G32,G34),"REVER")</x:f>
        <x:v>21467.550000000003</x:v>
      </x:c>
      <x:c r="C7" s="2"/>
      <x:c r="D7" s="2" t="str">
        <x:v>Delta do filtro por valor</x:v>
      </x:c>
      <x:c r="E7" s="5" t="n">
        <x:f>IF(COUNT(E5,B5)=2,ROUND(E5-B5,2),"REVER")</x:f>
        <x:v>-10628.03</x:v>
      </x:c>
      <x:c r="F7" s="2"/>
      <x:c r="G7" s="2"/>
      <x:c r="H7" s="2"/>
    </x:row>
    <x:row r="8" ht="27" customHeight="1">
      <x:c r="A8" s="2" t="str">
        <x:v>Soma bruta dos seis registros</x:v>
      </x:c>
      <x:c r="B8" s="5" t="n">
        <x:f>IF(COUNT(G31:G36)=6,SUM(G31:G36),"REVER")</x:f>
        <x:v>54094.53</x:v>
      </x:c>
      <x:c r="C8" s="2"/>
      <x:c r="D8" s="2" t="str">
        <x:v>Delta do fator único</x:v>
      </x:c>
      <x:c r="E8" s="5" t="n">
        <x:f>IF(COUNT(E6,B5)=2,ROUND(E6-B5,2),"REVER")</x:f>
        <x:v>338.39</x:v>
      </x:c>
      <x:c r="F8" s="2"/>
      <x:c r="G8" s="2"/>
      <x:c r="H8" s="2"/>
    </x:row>
    <x:row r="9" ht="27" customHeight="1">
      <x:c r="A9" s="2" t="str">
        <x:v>Resíduo da ponte (esperado: zero)</x:v>
      </x:c>
      <x:c r="B9" s="5" t="n">
        <x:f>B47</x:f>
        <x:v>0</x:v>
      </x:c>
      <x:c r="C9" s="2"/>
      <x:c r="D9" s="2" t="str">
        <x:v>Fechar só no total: referência</x:v>
      </x:c>
      <x:c r="E9" s="5" t="n">
        <x:f>IF(COUNT(F16:F18)=3,ROUND(SUM(B16/D16,B17/D17,B18/D18)*'Fontes e prova'!$B$8,2),"REVER")</x:f>
        <x:v>27844.38</x:v>
      </x:c>
      <x:c r="F9" s="2"/>
      <x:c r="G9" s="2"/>
      <x:c r="H9" s="2"/>
    </x:row>
    <x:row r="10" ht="27" customHeight="1">
      <x:c r="A10" s="2"/>
      <x:c r="B10" s="2"/>
      <x:c r="C10" s="2"/>
      <x:c r="D10" s="2"/>
      <x:c r="E10" s="2"/>
      <x:c r="F10" s="2"/>
      <x:c r="G10" s="2"/>
      <x:c r="H10" s="2"/>
    </x:row>
    <x:row r="11" ht="27" customHeight="1">
      <x:c r="A11" s="4" t="str">
        <x:v>Soma bruta não é crédito reconhecido. Pendência não significa dívida inexistente.</x:v>
      </x:c>
      <x:c r="B11" s="2"/>
      <x:c r="C11" s="2"/>
      <x:c r="D11" s="2"/>
      <x:c r="E11" s="2"/>
      <x:c r="F11" s="2"/>
      <x:c r="G11" s="2"/>
      <x:c r="H11" s="2"/>
    </x:row>
    <x:row r="12" ht="27" customHeight="1">
      <x:c r="A12" s="2"/>
      <x:c r="B12" s="2"/>
      <x:c r="C12" s="2"/>
      <x:c r="D12" s="2"/>
      <x:c r="E12" s="2"/>
      <x:c r="F12" s="2"/>
      <x:c r="G12" s="2"/>
      <x:c r="H12" s="2"/>
    </x:row>
    <x:row r="13" ht="27" customHeight="1">
      <x:c r="A13" s="8" t="str">
        <x:v>Uma linha por obrigação: classificação assumida no exemplo</x:v>
      </x:c>
      <x:c r="B13" s="2"/>
      <x:c r="C13" s="2"/>
      <x:c r="D13" s="2"/>
      <x:c r="E13" s="2"/>
      <x:c r="F13" s="2"/>
      <x:c r="G13" s="2"/>
      <x:c r="H13" s="2"/>
    </x:row>
    <x:row r="14" ht="27" customHeight="1">
      <x:c r="A14" s="2"/>
      <x:c r="B14" s="2"/>
      <x:c r="C14" s="2"/>
      <x:c r="D14" s="2"/>
      <x:c r="E14" s="2"/>
      <x:c r="F14" s="2"/>
      <x:c r="G14" s="2"/>
      <x:c r="H14" s="2"/>
    </x:row>
    <x:row r="15" ht="43" customHeight="1">
      <x:c r="A15" s="12" t="str">
        <x:v>Obrigação fictícia</x:v>
      </x:c>
      <x:c r="B15" s="12" t="str">
        <x:v>Nominal (R$)</x:v>
      </x:c>
      <x:c r="C15" s="12" t="str">
        <x:v>Termo inicial</x:v>
      </x:c>
      <x:c r="D15" s="12" t="str">
        <x:v>Fator inicial</x:v>
      </x:c>
      <x:c r="E15" s="12" t="str">
        <x:v>Coeficiente</x:v>
      </x:c>
      <x:c r="F15" s="12" t="str">
        <x:v>Atualizado (R$)</x:v>
      </x:c>
      <x:c r="G15" s="12" t="str">
        <x:v>Classificação do exercício</x:v>
      </x:c>
      <x:c r="H15" s="12" t="str">
        <x:v>Consistência interna</x:v>
      </x:c>
    </x:row>
    <x:row r="16" ht="42" customHeight="1">
      <x:c r="A16" s="4" t="str">
        <x:v>EX-A</x:v>
      </x:c>
      <x:c r="B16" s="5" t="n">
        <x:f>D31</x:f>
        <x:v>10000</x:v>
      </x:c>
      <x:c r="C16" s="17" t="str">
        <x:f>E31</x:f>
        <x:v>01/2025</x:v>
      </x:c>
      <x:c r="D16" s="13" t="n">
        <x:f>F31</x:f>
        <x:v>97.669945</x:v>
      </x:c>
      <x:c r="E16" s="14" t="n">
        <x:f>'Fontes e prova'!$B$8/D16</x:f>
        <x:v>1.0839523663087964</x:v>
      </x:c>
      <x:c r="F16" s="5" t="n">
        <x:f>IF(H16="COERENTE",ROUND(B16*E16,2),"REVER")</x:f>
        <x:v>10839.52</x:v>
      </x:c>
      <x:c r="G16" s="18" t="str">
        <x:v>Conciliada no exercício</x:v>
      </x:c>
      <x:c r="H16" s="16" t="str">
        <x:f>IF(AND(COUNT(D31:D32)=2,MIN(D31:D32)&gt;=0,D31=D32,B31=B32,E31=E32),"COERENTE","REVER")</x:f>
        <x:v>COERENTE</x:v>
      </x:c>
    </x:row>
    <x:row r="17" ht="42" customHeight="1">
      <x:c r="A17" s="4" t="str">
        <x:v>EX-B</x:v>
      </x:c>
      <x:c r="B17" s="5" t="n">
        <x:f>D33</x:f>
        <x:v>10000</x:v>
      </x:c>
      <x:c r="C17" s="17" t="str">
        <x:f>E33</x:f>
        <x:v>04/2025</x:v>
      </x:c>
      <x:c r="D17" s="13" t="n">
        <x:f>F33</x:f>
        <x:v>99.613514</x:v>
      </x:c>
      <x:c r="E17" s="14" t="n">
        <x:f>'Fontes e prova'!$B$8/D17</x:f>
        <x:v>1.0628032658299758</x:v>
      </x:c>
      <x:c r="F17" s="5" t="n">
        <x:f>IF(H17="COERENTE",ROUND(B17*E17,2),"REVER")</x:f>
        <x:v>10628.03</x:v>
      </x:c>
      <x:c r="G17" s="18" t="str">
        <x:v>Conciliada no exercício</x:v>
      </x:c>
      <x:c r="H17" s="16" t="str">
        <x:f>IF(AND(COUNT(D33:D34)=2,MIN(D33:D34)&gt;=0,D33=D34,B33=B34,E33=E34),"COERENTE","REVER")</x:f>
        <x:v>COERENTE</x:v>
      </x:c>
    </x:row>
    <x:row r="18" ht="42" customHeight="1">
      <x:c r="A18" s="4" t="str">
        <x:v>EX-C</x:v>
      </x:c>
      <x:c r="B18" s="5" t="n">
        <x:f>D35</x:f>
        <x:v>6000</x:v>
      </x:c>
      <x:c r="C18" s="17" t="str">
        <x:f>E35</x:f>
        <x:v>04/2025</x:v>
      </x:c>
      <x:c r="D18" s="13" t="n">
        <x:f>F35</x:f>
        <x:v>99.613514</x:v>
      </x:c>
      <x:c r="E18" s="14" t="n">
        <x:f>'Fontes e prova'!$B$8/D18</x:f>
        <x:v>1.0628032658299758</x:v>
      </x:c>
      <x:c r="F18" s="5" t="n">
        <x:f>IF(H18="COERENTE",ROUND(B18*E18,2),"REVER")</x:f>
        <x:v>6376.82</x:v>
      </x:c>
      <x:c r="G18" s="18" t="str">
        <x:v>Conciliada no exercício</x:v>
      </x:c>
      <x:c r="H18" s="16" t="str">
        <x:f>IF(AND(COUNT(D35)=1,D35&gt;=0),"COERENTE","REVER")</x:f>
        <x:v>COERENTE</x:v>
      </x:c>
    </x:row>
    <x:row r="19" ht="42" customHeight="1">
      <x:c r="A19" s="4" t="str">
        <x:v>EX-D</x:v>
      </x:c>
      <x:c r="B19" s="5" t="n">
        <x:f>D36</x:f>
        <x:v>4500</x:v>
      </x:c>
      <x:c r="C19" s="17" t="str">
        <x:f>E36</x:f>
        <x:v>04/2025</x:v>
      </x:c>
      <x:c r="D19" s="13" t="n">
        <x:f>F36</x:f>
        <x:v>99.613514</x:v>
      </x:c>
      <x:c r="E19" s="14" t="n">
        <x:f>'Fontes e prova'!$B$8/D19</x:f>
        <x:v>1.0628032658299758</x:v>
      </x:c>
      <x:c r="F19" s="5" t="n">
        <x:f>IF(H19="COERENTE",ROUND(B19*E19,2),"REVER")</x:f>
        <x:v>4782.61</x:v>
      </x:c>
      <x:c r="G19" s="18" t="str">
        <x:v>Pendente, inclusive o marco</x:v>
      </x:c>
      <x:c r="H19" s="16" t="str">
        <x:f>IF(AND(COUNT(D36)=1,D36&gt;=0),"COERENTE","REVER")</x:f>
        <x:v>COERENTE</x:v>
      </x:c>
    </x:row>
    <x:row r="20" ht="27" customHeight="1">
      <x:c r="A20" s="2"/>
      <x:c r="B20" s="2"/>
      <x:c r="C20" s="2"/>
      <x:c r="D20" s="2"/>
      <x:c r="E20" s="2"/>
      <x:c r="F20" s="2"/>
      <x:c r="G20" s="2"/>
      <x:c r="H20" s="2"/>
    </x:row>
    <x:row r="21" ht="27" customHeight="1">
      <x:c r="A21" s="4" t="str">
        <x:v>Identidades e classificações são premissas fictícias previamente documentadas; o arquivo não as infere dos valores.</x:v>
      </x:c>
      <x:c r="B21" s="2"/>
      <x:c r="C21" s="2"/>
      <x:c r="D21" s="2"/>
      <x:c r="E21" s="2"/>
      <x:c r="F21" s="2"/>
      <x:c r="G21" s="2"/>
      <x:c r="H21" s="2"/>
    </x:row>
    <x:row r="22" ht="27" customHeight="1">
      <x:c r="A22" s="4" t="str">
        <x:v>COERENTE testa a consistência interna das entradas; não certifica documento, obrigação, termo ou direito.</x:v>
      </x:c>
      <x:c r="B22" s="2"/>
      <x:c r="C22" s="2"/>
      <x:c r="D22" s="2"/>
      <x:c r="E22" s="2"/>
      <x:c r="F22" s="2"/>
      <x:c r="G22" s="2"/>
      <x:c r="H22" s="2"/>
    </x:row>
    <x:row r="23" ht="27" customHeight="1">
      <x:c r="A23" s="4" t="str">
        <x:v>EX-A e EX-B têm o mesmo valor e são obrigações distintas. Seus termos iniciais também são distintos.</x:v>
      </x:c>
      <x:c r="B23" s="2"/>
      <x:c r="C23" s="2"/>
      <x:c r="D23" s="2"/>
      <x:c r="E23" s="2"/>
      <x:c r="F23" s="2"/>
      <x:c r="G23" s="2"/>
      <x:c r="H23" s="2"/>
    </x:row>
    <x:row r="24" ht="27" customHeight="1">
      <x:c r="A24" s="4" t="str">
        <x:v>Arredondamento por obrigação em centavos, depois soma. Fechar apenas no total produz R$ 27.844,38 neste exemplo.</x:v>
      </x:c>
      <x:c r="B24" s="2"/>
      <x:c r="C24" s="2"/>
      <x:c r="D24" s="2"/>
      <x:c r="E24" s="2"/>
      <x:c r="F24" s="2"/>
      <x:c r="G24" s="2"/>
      <x:c r="H24" s="2"/>
    </x:row>
    <x:row r="25" ht="27" customHeight="1">
      <x:c r="A25" s="4" t="str">
        <x:v>A diferença de R$ 0,01 entre convenções não é classificada como erro sem examinar o critério exigido.</x:v>
      </x:c>
      <x:c r="B25" s="2"/>
      <x:c r="C25" s="2"/>
      <x:c r="D25" s="2"/>
      <x:c r="E25" s="2"/>
      <x:c r="F25" s="2"/>
      <x:c r="G25" s="2"/>
      <x:c r="H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8" t="str">
        <x:v>Registros de origem inteiramente hipotéticos</x:v>
      </x:c>
      <x:c r="B28" s="2"/>
      <x:c r="C28" s="2"/>
      <x:c r="D28" s="2"/>
      <x:c r="E28" s="2"/>
      <x:c r="F28" s="2"/>
      <x:c r="G28" s="2"/>
      <x:c r="H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43" customHeight="1">
      <x:c r="A30" s="12" t="str">
        <x:v>Registro</x:v>
      </x:c>
      <x:c r="B30" s="12" t="str">
        <x:v>Chave fictícia</x:v>
      </x:c>
      <x:c r="C30" s="12" t="str">
        <x:v>Origem</x:v>
      </x:c>
      <x:c r="D30" s="12" t="str">
        <x:v>Valor nominal (R$)</x:v>
      </x:c>
      <x:c r="E30" s="12" t="str">
        <x:v>Termo inicial assumido</x:v>
      </x:c>
      <x:c r="F30" s="12" t="str">
        <x:v>Fator inicial</x:v>
      </x:c>
      <x:c r="G30" s="12" t="str">
        <x:v>Atualizado bruto (R$)</x:v>
      </x:c>
      <x:c r="H30" s="12" t="str">
        <x:v>Destino no exercício</x:v>
      </x:c>
    </x:row>
    <x:row r="31" ht="43" customHeight="1">
      <x:c r="A31" s="2" t="str">
        <x:v>R1</x:v>
      </x:c>
      <x:c r="B31" s="2" t="str">
        <x:v>EX-A</x:v>
      </x:c>
      <x:c r="C31" s="16" t="str">
        <x:v>Cobrança fictícia</x:v>
      </x:c>
      <x:c r="D31" s="20" t="n">
        <x:v>10000</x:v>
      </x:c>
      <x:c r="E31" s="17" t="str">
        <x:v>01/2025</x:v>
      </x:c>
      <x:c r="F31" s="13" t="n">
        <x:f>'Fontes e prova'!$B$6</x:f>
        <x:v>97.669945</x:v>
      </x:c>
      <x:c r="G31" s="5" t="n">
        <x:f>IF(COUNT(D31)=1,ROUND(D31/F31*'Fontes e prova'!$B$8,2),"REVER")</x:f>
        <x:v>10839.52</x:v>
      </x:c>
      <x:c r="H31" s="18" t="str">
        <x:v>Referência única</x:v>
      </x:c>
    </x:row>
    <x:row r="32" ht="43" customHeight="1">
      <x:c r="A32" s="2" t="str">
        <x:v>R2</x:v>
      </x:c>
      <x:c r="B32" s="2" t="str">
        <x:v>EX-A</x:v>
      </x:c>
      <x:c r="C32" s="16" t="str">
        <x:v>Razão fictício</x:v>
      </x:c>
      <x:c r="D32" s="20" t="n">
        <x:v>10000</x:v>
      </x:c>
      <x:c r="E32" s="17" t="str">
        <x:v>01/2025</x:v>
      </x:c>
      <x:c r="F32" s="13" t="n">
        <x:f>'Fontes e prova'!$B$6</x:f>
        <x:v>97.669945</x:v>
      </x:c>
      <x:c r="G32" s="5" t="n">
        <x:f>IF(COUNT(D32)=1,ROUND(D32/F32*'Fontes e prova'!$B$8,2),"REVER")</x:f>
        <x:v>10839.52</x:v>
      </x:c>
      <x:c r="H32" s="18" t="str">
        <x:v>Mesma obrigação, sem nova soma</x:v>
      </x:c>
    </x:row>
    <x:row r="33" ht="43" customHeight="1">
      <x:c r="A33" s="2" t="str">
        <x:v>R3</x:v>
      </x:c>
      <x:c r="B33" s="2" t="str">
        <x:v>EX-B</x:v>
      </x:c>
      <x:c r="C33" s="16" t="str">
        <x:v>Cobrança fictícia</x:v>
      </x:c>
      <x:c r="D33" s="20" t="n">
        <x:v>10000</x:v>
      </x:c>
      <x:c r="E33" s="17" t="str">
        <x:v>04/2025</x:v>
      </x:c>
      <x:c r="F33" s="13" t="n">
        <x:f>'Fontes e prova'!$B$7</x:f>
        <x:v>99.613514</x:v>
      </x:c>
      <x:c r="G33" s="5" t="n">
        <x:f>IF(COUNT(D33)=1,ROUND(D33/F33*'Fontes e prova'!$B$8,2),"REVER")</x:f>
        <x:v>10628.03</x:v>
      </x:c>
      <x:c r="H33" s="18" t="str">
        <x:v>Referência única</x:v>
      </x:c>
    </x:row>
    <x:row r="34" ht="43" customHeight="1">
      <x:c r="A34" s="2" t="str">
        <x:v>R4</x:v>
      </x:c>
      <x:c r="B34" s="2" t="str">
        <x:v>EX-B</x:v>
      </x:c>
      <x:c r="C34" s="16" t="str">
        <x:v>Razão fictício</x:v>
      </x:c>
      <x:c r="D34" s="20" t="n">
        <x:v>10000</x:v>
      </x:c>
      <x:c r="E34" s="17" t="str">
        <x:v>04/2025</x:v>
      </x:c>
      <x:c r="F34" s="13" t="n">
        <x:f>'Fontes e prova'!$B$7</x:f>
        <x:v>99.613514</x:v>
      </x:c>
      <x:c r="G34" s="5" t="n">
        <x:f>IF(COUNT(D34)=1,ROUND(D34/F34*'Fontes e prova'!$B$8,2),"REVER")</x:f>
        <x:v>10628.03</x:v>
      </x:c>
      <x:c r="H34" s="18" t="str">
        <x:v>Mesma obrigação, sem nova soma</x:v>
      </x:c>
    </x:row>
    <x:row r="35" ht="43" customHeight="1">
      <x:c r="A35" s="2" t="str">
        <x:v>R5</x:v>
      </x:c>
      <x:c r="B35" s="2" t="str">
        <x:v>EX-C</x:v>
      </x:c>
      <x:c r="C35" s="16" t="str">
        <x:v>Cobrança fictícia</x:v>
      </x:c>
      <x:c r="D35" s="20" t="n">
        <x:v>6000</x:v>
      </x:c>
      <x:c r="E35" s="17" t="str">
        <x:v>04/2025</x:v>
      </x:c>
      <x:c r="F35" s="13" t="n">
        <x:f>'Fontes e prova'!$B$7</x:f>
        <x:v>99.613514</x:v>
      </x:c>
      <x:c r="G35" s="5" t="n">
        <x:f>IF(COUNT(D35)=1,ROUND(D35/F35*'Fontes e prova'!$B$8,2),"REVER")</x:f>
        <x:v>6376.82</x:v>
      </x:c>
      <x:c r="H35" s="18" t="str">
        <x:v>Referência única</x:v>
      </x:c>
    </x:row>
    <x:row r="36" ht="43" customHeight="1">
      <x:c r="A36" s="2" t="str">
        <x:v>R6</x:v>
      </x:c>
      <x:c r="B36" s="2" t="str">
        <x:v>EX-D</x:v>
      </x:c>
      <x:c r="C36" s="16" t="str">
        <x:v>Razão sem peça do negócio</x:v>
      </x:c>
      <x:c r="D36" s="20" t="n">
        <x:v>4500</x:v>
      </x:c>
      <x:c r="E36" s="17" t="str">
        <x:v>04/2025</x:v>
      </x:c>
      <x:c r="F36" s="13" t="n">
        <x:f>'Fontes e prova'!$B$7</x:f>
        <x:v>99.613514</x:v>
      </x:c>
      <x:c r="G36" s="5" t="n">
        <x:f>IF(COUNT(D36)=1,ROUND(D36/F36*'Fontes e prova'!$B$8,2),"REVER")</x:f>
        <x:v>4782.61</x:v>
      </x:c>
      <x:c r="H36" s="18" t="str">
        <x:v>Quadro pendente separado</x:v>
      </x:c>
    </x:row>
    <x:row r="37" ht="27" customHeight="1">
      <x:c r="A37" s="2"/>
      <x:c r="B37" s="2"/>
      <x:c r="C37" s="2"/>
      <x:c r="D37" s="2"/>
      <x:c r="E37" s="2"/>
      <x:c r="F37" s="2"/>
      <x:c r="G37" s="2"/>
      <x:c r="H37" s="2"/>
    </x:row>
    <x:row r="38" ht="27" customHeight="1">
      <x:c r="A38" s="4" t="str">
        <x:v>Células amarelas: valores fictícios editáveis. Altere ambas as fontes de uma mesma obrigação para manter a consistência.</x:v>
      </x:c>
      <x:c r="B38" s="2"/>
      <x:c r="C38" s="2"/>
      <x:c r="D38" s="2"/>
      <x:c r="E38" s="2"/>
      <x:c r="F38" s="2"/>
      <x:c r="G38" s="2"/>
      <x:c r="H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</x:row>
    <x:row r="40" ht="27" customHeight="1">
      <x:c r="A40" s="8" t="str">
        <x:v>Ponte em outubro/2026: manter a pendência visível</x:v>
      </x:c>
      <x:c r="B40" s="2"/>
      <x:c r="C40" s="2"/>
      <x:c r="D40" s="2"/>
      <x:c r="E40" s="2"/>
      <x:c r="F40" s="2"/>
      <x:c r="G40" s="2"/>
      <x:c r="H40" s="2"/>
    </x:row>
    <x:row r="41" ht="27" customHeight="1">
      <x:c r="A41" s="2"/>
      <x:c r="B41" s="2"/>
      <x:c r="C41" s="2"/>
      <x:c r="D41" s="2"/>
      <x:c r="E41" s="2"/>
      <x:c r="F41" s="2"/>
      <x:c r="G41" s="2"/>
      <x:c r="H41" s="2"/>
    </x:row>
    <x:row r="42" ht="43" customHeight="1">
      <x:c r="A42" s="12" t="str">
        <x:v>Etapa</x:v>
      </x:c>
      <x:c r="B42" s="12" t="str">
        <x:v>Movimento / total (R$)</x:v>
      </x:c>
      <x:c r="C42" s="12" t="str">
        <x:v>Saldo da ponte (R$)</x:v>
      </x:c>
      <x:c r="D42" s="2"/>
      <x:c r="E42" s="2"/>
      <x:c r="F42" s="2"/>
      <x:c r="G42" s="2"/>
      <x:c r="H42" s="2"/>
    </x:row>
    <x:row r="43" ht="27" customHeight="1">
      <x:c r="A43" s="2" t="str">
        <x:v>Registros brutos</x:v>
      </x:c>
      <x:c r="B43" s="5" t="n">
        <x:f>B8</x:f>
        <x:v>54094.53</x:v>
      </x:c>
      <x:c r="C43" s="5" t="n">
        <x:f>B43</x:f>
        <x:v>54094.53</x:v>
      </x:c>
      <x:c r="D43" s="2"/>
      <x:c r="E43" s="2"/>
      <x:c r="F43" s="2"/>
      <x:c r="G43" s="2"/>
      <x:c r="H43" s="2"/>
    </x:row>
    <x:row r="44" ht="27" customHeight="1">
      <x:c r="A44" s="2" t="str">
        <x:v>Repetições: retirar da soma</x:v>
      </x:c>
      <x:c r="B44" s="5" t="n">
        <x:f>IF(ISNUMBER(B7),-B7,"REVER")</x:f>
        <x:v>-21467.550000000003</x:v>
      </x:c>
      <x:c r="C44" s="5" t="n">
        <x:f>IF(COUNT(C43,B44)=2,SUM(C43,B44),"REVER")</x:f>
        <x:v>32626.979999999996</x:v>
      </x:c>
      <x:c r="D44" s="2"/>
      <x:c r="E44" s="2"/>
      <x:c r="F44" s="2"/>
      <x:c r="G44" s="2"/>
      <x:c r="H44" s="2"/>
    </x:row>
    <x:row r="45" ht="27" customHeight="1">
      <x:c r="A45" s="2" t="str">
        <x:v>Pendência: separar em quadro próprio</x:v>
      </x:c>
      <x:c r="B45" s="5" t="n">
        <x:f>IF(ISNUMBER(B6),-B6,"REVER")</x:f>
        <x:v>-4782.61</x:v>
      </x:c>
      <x:c r="C45" s="5" t="n">
        <x:f>IF(COUNT(C44,B45)=2,SUM(C44,B45),"REVER")</x:f>
        <x:v>27844.369999999995</x:v>
      </x:c>
      <x:c r="D45" s="2"/>
      <x:c r="E45" s="2"/>
      <x:c r="F45" s="2"/>
      <x:c r="G45" s="2"/>
      <x:c r="H45" s="2"/>
    </x:row>
    <x:row r="46" ht="27" customHeight="1">
      <x:c r="A46" s="2" t="str">
        <x:v>Subtotal conciliado (total)</x:v>
      </x:c>
      <x:c r="B46" s="5" t="n">
        <x:f>B5</x:f>
        <x:v>27844.370000000003</x:v>
      </x:c>
      <x:c r="C46" s="5" t="n">
        <x:f>C45</x:f>
        <x:v>27844.369999999995</x:v>
      </x:c>
      <x:c r="D46" s="2"/>
      <x:c r="E46" s="2"/>
      <x:c r="F46" s="2"/>
      <x:c r="G46" s="2"/>
      <x:c r="H46" s="2"/>
    </x:row>
    <x:row r="47" ht="27" customHeight="1">
      <x:c r="A47" s="4" t="str">
        <x:v>Resíduo de fechamento da ponte</x:v>
      </x:c>
      <x:c r="B47" s="5" t="n">
        <x:f>IF(COUNT(C45,B5)=2,ROUND(C45-B5,2),"REVER")</x:f>
        <x:v>0</x:v>
      </x:c>
      <x:c r="C47" s="5"/>
      <x:c r="D47" s="2"/>
      <x:c r="E47" s="2"/>
      <x:c r="F47" s="2"/>
      <x:c r="G47" s="2"/>
      <x:c r="H47" s="2"/>
    </x:row>
    <x:row r="48" ht="27" customHeight="1">
      <x:c r="A48" s="2"/>
      <x:c r="B48" s="2"/>
      <x:c r="C48" s="2"/>
      <x:c r="D48" s="2"/>
      <x:c r="E48" s="2"/>
      <x:c r="F48" s="2"/>
      <x:c r="G48" s="2"/>
      <x:c r="H48" s="2"/>
    </x:row>
    <x:row r="49" ht="27" customHeight="1">
      <x:c r="A49" s="2"/>
      <x:c r="B49" s="2"/>
      <x:c r="C49" s="2"/>
      <x:c r="D49" s="2"/>
      <x:c r="E49" s="2"/>
      <x:c r="F49" s="2"/>
      <x:c r="G49" s="2"/>
      <x:c r="H49" s="2"/>
    </x:row>
    <x:row r="50" ht="27" customHeight="1">
      <x:c r="A50" s="4" t="str">
        <x:v>Os testes por valor e fator único são independentes. Não some seus efeitos.</x:v>
      </x:c>
      <x:c r="B50" s="2"/>
      <x:c r="C50" s="2"/>
      <x:c r="D50" s="2"/>
      <x:c r="E50" s="2"/>
      <x:c r="F50" s="2"/>
      <x:c r="G50" s="2"/>
      <x:c r="H50" s="2"/>
    </x:row>
    <x:row r="51" ht="27" customHeight="1">
      <x:c r="A51" s="4" t="str">
        <x:v>Documentos repetidos são preservados na trilha; apenas a segunda soma da obrigação é retirada do subtotal.</x:v>
      </x:c>
      <x:c r="B51" s="2"/>
      <x:c r="C51" s="2"/>
      <x:c r="D51" s="2"/>
      <x:c r="E51" s="2"/>
      <x:c r="F51" s="2"/>
      <x:c r="G51" s="2"/>
      <x:c r="H51" s="2"/>
    </x:row>
    <x:row r="52" ht="27" customHeight="1">
      <x:c r="A52" s="4" t="str">
        <x:v>EX-D continua pendente em valor próprio. O marco de abril/2025 também é condicionado na simulação.</x:v>
      </x:c>
      <x:c r="B52" s="2"/>
      <x:c r="C52" s="2"/>
      <x:c r="D52" s="2"/>
      <x:c r="E52" s="2"/>
      <x:c r="F52" s="2"/>
      <x:c r="G52" s="2"/>
      <x:c r="H52" s="2"/>
    </x:row>
    <x:row r="53" ht="27" customHeight="1">
      <x:c r="A53" s="4" t="str">
        <x:v>Sem créditos negativos ou abatimentos neste recorte; eles exigem conciliação própria.</x:v>
      </x:c>
      <x:c r="B53" s="2"/>
      <x:c r="C53" s="2"/>
      <x:c r="D53" s="2"/>
      <x:c r="E53" s="2"/>
      <x:c r="F53" s="2"/>
      <x:c r="G53" s="2"/>
      <x:c r="H53" s="2"/>
    </x:row>
    <x:row r="54" ht="27" customHeight="1">
      <x:c r="A54" s="2"/>
      <x:c r="B54" s="2"/>
      <x:c r="C54" s="2"/>
      <x:c r="D54" s="2"/>
      <x:c r="E54" s="2"/>
      <x:c r="F54" s="2"/>
      <x:c r="G54" s="2"/>
      <x:c r="H54" s="2"/>
    </x:row>
    <x:row r="55" ht="27" customHeight="1">
      <x:c r="A55" s="2"/>
      <x:c r="B55" s="2"/>
      <x:c r="C55" s="2"/>
      <x:c r="D55" s="2"/>
      <x:c r="E55" s="2"/>
      <x:c r="F55" s="2"/>
      <x:c r="G55" s="2"/>
      <x:c r="H5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62" hidden="0" customWidth="1"/>
    <x:col min="3" max="3" width="57" hidden="0" customWidth="1"/>
  </x:cols>
  <x:sheetData>
    <x:row r="1" ht="27" customHeight="1">
      <x:c r="A1" s="2"/>
      <x:c r="B1" s="2"/>
      <x:c r="C1" s="2"/>
    </x:row>
    <x:row r="2" ht="27" customHeight="1">
      <x:c r="A2" s="3" t="str">
        <x:v>Tabela oficial e trilha de conferência</x:v>
      </x:c>
      <x:c r="B2" s="2"/>
      <x:c r="C2" s="2"/>
    </x:row>
    <x:row r="3" ht="27" customHeight="1">
      <x:c r="A3" s="4" t="str">
        <x:v>TJSP — Lei 14.905/2024 | edição de outubro/2026 | consulta: 03/11/2026.</x:v>
      </x:c>
      <x:c r="B3" s="2"/>
      <x:c r="C3" s="2"/>
    </x:row>
    <x:row r="4" ht="27" customHeight="1">
      <x:c r="A4" s="2"/>
      <x:c r="B4" s="2"/>
      <x:c r="C4" s="2"/>
    </x:row>
    <x:row r="5" ht="43" customHeight="1">
      <x:c r="A5" s="12" t="str">
        <x:v>Competência</x:v>
      </x:c>
      <x:c r="B5" s="12" t="str">
        <x:v>Fator oficial observado</x:v>
      </x:c>
      <x:c r="C5" s="12" t="str">
        <x:v>Localização na tabela</x:v>
      </x:c>
    </x:row>
    <x:row r="6" ht="40" customHeight="1">
      <x:c r="A6" s="2" t="str">
        <x:v>01/2025</x:v>
      </x:c>
      <x:c r="B6" s="21" t="n">
        <x:v>97.669945</x:v>
      </x:c>
      <x:c r="C6" s="16" t="str">
        <x:v>Página 2, coluna 2025, linha JAN.</x:v>
      </x:c>
    </x:row>
    <x:row r="7" ht="40" customHeight="1">
      <x:c r="A7" s="2" t="str">
        <x:v>04/2025</x:v>
      </x:c>
      <x:c r="B7" s="21" t="n">
        <x:v>99.613514</x:v>
      </x:c>
      <x:c r="C7" s="16" t="str">
        <x:v>Página 2, coluna 2025, linha ABR.</x:v>
      </x:c>
    </x:row>
    <x:row r="8" ht="40" customHeight="1">
      <x:c r="A8" s="2" t="str">
        <x:v>10/2026</x:v>
      </x:c>
      <x:c r="B8" s="21" t="n">
        <x:v>105.869568</x:v>
      </x:c>
      <x:c r="C8" s="16" t="str">
        <x:v>Página 3, continuação da coluna 2026, linha OUT.</x:v>
      </x:c>
    </x:row>
    <x:row r="9" ht="27" customHeight="1">
      <x:c r="A9" s="2"/>
      <x:c r="B9" s="2"/>
      <x:c r="C9" s="2"/>
    </x:row>
    <x:row r="10" ht="27" customHeight="1">
      <x:c r="A10" s="2"/>
      <x:c r="B10" s="2"/>
      <x:c r="C10" s="2"/>
    </x:row>
    <x:row r="11" ht="27" customHeight="1">
      <x:c r="A11" s="4" t="str">
        <x:v>Fórmula da Observação I</x:v>
      </x:c>
      <x:c r="B11" s="4" t="str">
        <x:v>valor ÷ fator inicial × fator final</x:v>
      </x:c>
      <x:c r="C11" s="2"/>
    </x:row>
    <x:row r="12" ht="27" customHeight="1">
      <x:c r="A12" s="4" t="str">
        <x:v>A tabela não inclui juros moratórios.</x:v>
      </x:c>
      <x:c r="B12" s="2"/>
      <x:c r="C12" s="2"/>
    </x:row>
    <x:row r="13" ht="27" customHeight="1">
      <x:c r="A13" s="4" t="str">
        <x:v>O exemplo assume os termos indicados; a tabela não decide o termo inicial do caso.</x:v>
      </x:c>
      <x:c r="B13" s="2"/>
      <x:c r="C13" s="2"/>
    </x:row>
    <x:row r="14" ht="27" customHeight="1">
      <x:c r="A14" s="2"/>
      <x:c r="B14" s="2"/>
      <x:c r="C14" s="2"/>
    </x:row>
    <x:row r="15" ht="60" customHeight="1">
      <x:c r="A15" s="4" t="str">
        <x:v>Tabela TJSP: PDF oficial</x:v>
      </x:c>
      <x:c r="B15" s="15" t="str">
        <x:v>https://api.tjsp.jus.br/Handlers/Handler/FileFetch.ashx?codigo=203157</x:v>
      </x:c>
      <x:c r="C15" s="2"/>
    </x:row>
    <x:row r="16" ht="27" customHeight="1">
      <x:c r="A16" s="2"/>
      <x:c r="B16" s="2"/>
      <x:c r="C16" s="2"/>
    </x:row>
    <x:row r="17" ht="60" customHeight="1">
      <x:c r="A17" s="4" t="str">
        <x:v>TJSP: portal de cálculos</x:v>
      </x:c>
      <x:c r="B17" s="15" t="str">
        <x:v>https://www.tjsp.jus.br/PrimeiraInstancia/CalculosJudiciais</x:v>
      </x:c>
      <x:c r="C17" s="2"/>
    </x:row>
    <x:row r="18" ht="27" customHeight="1">
      <x:c r="A18" s="2"/>
      <x:c r="B18" s="2"/>
      <x:c r="C18" s="2"/>
    </x:row>
    <x:row r="19" ht="72" customHeight="1">
      <x:c r="A19" s="4" t="str">
        <x:v>CPC: arts. 473, 509 e 524</x:v>
      </x:c>
      <x:c r="B19" s="15" t="str">
        <x:v>https://www2.camara.leg.br/legin/fed/lei/2015/lei-13105-16-marco-2015-780273-normaatualizada-pl.html</x:v>
      </x:c>
      <x:c r="C19" s="2"/>
    </x:row>
    <x:row r="20" ht="27" customHeight="1">
      <x:c r="A20" s="2"/>
      <x:c r="B20" s="2"/>
      <x:c r="C20" s="2"/>
    </x:row>
    <x:row r="21" ht="27" customHeight="1">
      <x:c r="A21" s="4" t="str">
        <x:v>SHA-256 da cópia do PDF oficial</x:v>
      </x:c>
      <x:c r="B21" s="2"/>
      <x:c r="C21" s="2"/>
    </x:row>
    <x:row r="22" ht="48" customHeight="1">
      <x:c r="A22" s="2"/>
      <x:c r="B22" s="15" t="str">
        <x:v>025a6f779dddb3ccbe06a1ab561c4d50efc92d996d552523161c4f8884930be8</x:v>
      </x:c>
      <x:c r="C22" s="2"/>
    </x:row>
    <x:row r="23" ht="27" customHeight="1">
      <x:c r="A23" s="2"/>
      <x:c r="B23" s="2"/>
      <x:c r="C23" s="2"/>
    </x:row>
    <x:row r="24" ht="27" customHeight="1">
      <x:c r="A24" s="4" t="str">
        <x:v>O hash identifica os bytes consultados; não prova adequação do critério ao título.</x:v>
      </x:c>
      <x:c r="B24" s="2"/>
      <x:c r="C24" s="2"/>
    </x:row>
    <x:row r="25" ht="27" customHeight="1">
      <x:c r="A25" s="2"/>
      <x:c r="B25" s="2"/>
      <x:c r="C25" s="2"/>
    </x:row>
    <x:row r="26" ht="27" customHeight="1">
      <x:c r="A26" s="8" t="str">
        <x:v>Prova e limites: o que precisa acompanhar a conta</x:v>
      </x:c>
      <x:c r="B26" s="2"/>
      <x:c r="C26" s="2"/>
    </x:row>
    <x:row r="27" ht="27" customHeight="1">
      <x:c r="A27" s="2"/>
      <x:c r="B27" s="2"/>
      <x:c r="C27" s="2"/>
    </x:row>
    <x:row r="28" ht="43" customHeight="1">
      <x:c r="A28" s="12" t="str">
        <x:v>Ponto de conferência</x:v>
      </x:c>
      <x:c r="B28" s="12" t="str">
        <x:v>Material a relacionar</x:v>
      </x:c>
      <x:c r="C28" s="12" t="str">
        <x:v>Limite da conclusão</x:v>
      </x:c>
    </x:row>
    <x:row r="29" ht="66" customHeight="1">
      <x:c r="A29" s="16" t="str">
        <x:v>Identidade da obrigação</x:v>
      </x:c>
      <x:c r="B29" s="16" t="str">
        <x:v>Documento, contraparte, objeto, competência, valor e evento.</x:v>
      </x:c>
      <x:c r="C29" s="16" t="str">
        <x:v>Código, valor ou data iguais isoladamente não provam duplicidade.</x:v>
      </x:c>
    </x:row>
    <x:row r="30" ht="66" customHeight="1">
      <x:c r="A30" s="16" t="str">
        <x:v>Duas fontes para um fato</x:v>
      </x:c>
      <x:c r="B30" s="16" t="str">
        <x:v>Cobrança e razão, com vínculo demonstrado.</x:v>
      </x:c>
      <x:c r="C30" s="16" t="str">
        <x:v>Preservar as duas evidências; não somar o fato novamente.</x:v>
      </x:c>
    </x:row>
    <x:row r="31" ht="66" customHeight="1">
      <x:c r="A31" s="16" t="str">
        <x:v>EX-D: pendência fictícia</x:v>
      </x:c>
      <x:c r="B31" s="16" t="str">
        <x:v>Peça do negócio e suporte do valor e do marco.</x:v>
      </x:c>
      <x:c r="C31" s="16" t="str">
        <x:v>O cálculo condicional não prova existência ou inexistência do crédito.</x:v>
      </x:c>
    </x:row>
    <x:row r="32" ht="66" customHeight="1">
      <x:c r="A32" s="16" t="str">
        <x:v>Termo e regime</x:v>
      </x:c>
      <x:c r="B32" s="16" t="str">
        <x:v>Título, natureza do débito e critério de atualização.</x:v>
      </x:c>
      <x:c r="C32" s="16" t="str">
        <x:v>Não aplicar a tabela a Fazenda Pública ou contrariar o comando do caso.</x:v>
      </x:c>
    </x:row>
    <x:row r="33" ht="66" customHeight="1">
      <x:c r="A33" s="16" t="str">
        <x:v>Quesitos e conclusão</x:v>
      </x:c>
      <x:c r="B33" s="16" t="str">
        <x:v>Memória por obrigação e localização dos documentos.</x:v>
      </x:c>
      <x:c r="C33" s="16" t="str">
        <x:v>Resposta numérica com suas premissas; não decidir o direito a partir do subtotal.</x:v>
      </x:c>
    </x:row>
    <x:row r="34" ht="27" customHeight="1">
      <x:c r="A34" s="2"/>
      <x:c r="B34" s="2"/>
      <x:c r="C34" s="2"/>
    </x:row>
    <x:row r="35" ht="27" customHeight="1">
      <x:c r="A35" s="2"/>
      <x:c r="B35" s="2"/>
      <x:c r="C35" s="2"/>
    </x:row>
    <x:row r="36" ht="27" customHeight="1">
      <x:c r="A36" s="4" t="str">
        <x:v>Consulta em novembro, data-base em outubro. A emissão não altera sozinha o recorte.</x:v>
      </x:c>
      <x:c r="B36" s="2"/>
      <x:c r="C36" s="2"/>
    </x:row>
    <x:row r="37" ht="27" customHeight="1">
      <x:c r="A37" s="2"/>
      <x:c r="B37" s="2"/>
      <x:c r="C37" s="2"/>
    </x:row>
    <x:row r="38" ht="27" customHeight="1">
      <x:c r="A38" s="4" t="str">
        <x:v>Costa Nova Associados | versão 1.0 | material público sem dados de cliente.</x:v>
      </x:c>
      <x:c r="B38" s="2"/>
      <x:c r="C38" s="2"/>
    </x:row>
    <x:row r="39" ht="27" customHeight="1">
      <x:c r="A39" s="2"/>
      <x:c r="B39" s="2"/>
      <x:c r="C39" s="2"/>
    </x:row>
    <x:row r="40" ht="27" customHeight="1">
      <x:c r="A40" s="2"/>
      <x:c r="B40" s="2"/>
      <x:c r="C40" s="2"/>
    </x:row>
    <x:row r="41" ht="27" customHeight="1">
      <x:c r="A41" s="2"/>
      <x:c r="B41" s="2"/>
      <x:c r="C41" s="2"/>
    </x:row>
    <x:row r="42" ht="27" customHeight="1">
      <x:c r="A42" s="2"/>
      <x:c r="B42" s="2"/>
      <x:c r="C42" s="2"/>
    </x:row>
  </x:sheetData>
  <x:pageMargins left="0.7" right="0.7" top="0.75" bottom="0.75" header="0.3" footer="0.3"/>
</x:worksheet>
</file>