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23eec87aa40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spesas" sheetId="1" r:id="Rdb28dad020f74e61"/>
    <x:sheet xmlns:r="http://schemas.openxmlformats.org/officeDocument/2006/relationships" name="Honorários" sheetId="2" r:id="R0ff23c5a7f114b03"/>
    <x:sheet xmlns:r="http://schemas.openxmlformats.org/officeDocument/2006/relationships" name="Fontes e documentos" sheetId="3" r:id="Rce4be5c58d804e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R$ &quot;#,##0.00;&quot;-R$ &quot;#,##0.00"/>
    <x:numFmt numFmtId="201" formatCode="0.000000"/>
  </x:numFmts>
  <x:fonts count="6">
    <x:font>
      <x:sz val="11"/>
      <x:name val="Carlito"/>
    </x:font>
    <x:font>
      <x:sz val="10"/>
      <x:color rgb="FF061326"/>
      <x:name val="Arial"/>
    </x:font>
    <x:font>
      <x:b/>
      <x:sz val="15"/>
      <x:color rgb="FF061326"/>
      <x:name val="Arial"/>
    </x:font>
    <x:font>
      <x:sz val="10"/>
      <x:color rgb="FF061326"/>
      <x:name val="Arial"/>
    </x:font>
    <x:font>
      <x:b/>
      <x:sz val="10"/>
      <x:color rgb="FFFFFFFF"/>
      <x:name val="Arial"/>
    </x:font>
    <x:font>
      <x:b/>
      <x:sz val="12"/>
      <x:color rgb="FF06132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1F3F6"/>
      </x:patternFill>
    </x:fill>
    <x:fill>
      <x:patternFill patternType="solid">
        <x:fgColor rgb="FF061326"/>
      </x:patternFill>
    </x:fill>
    <x:fill>
      <x:patternFill patternType="solid">
        <x:fgColor rgb="FFFFF0C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200" fontId="3" fillId="4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f623bbe6446a8" /><Relationship Type="http://schemas.openxmlformats.org/officeDocument/2006/relationships/theme" Target="/xl/theme/theme1.xml" Id="R358538d31520460a" /><Relationship Type="http://schemas.openxmlformats.org/officeDocument/2006/relationships/sharedStrings" Target="/xl/sharedStrings.xml" Id="R612ac814b37e49d5" /><Relationship Type="http://schemas.openxmlformats.org/officeDocument/2006/relationships/worksheet" Target="/xl/worksheets/sheet1.xml" Id="Rdb28dad020f74e61" /><Relationship Type="http://schemas.openxmlformats.org/officeDocument/2006/relationships/worksheet" Target="/xl/worksheets/sheet2.xml" Id="R0ff23c5a7f114b03" /><Relationship Type="http://schemas.openxmlformats.org/officeDocument/2006/relationships/worksheet" Target="/xl/worksheets/sheet3.xml" Id="Rce4be5c58d804e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23" hidden="0" customWidth="1"/>
    <x:col min="3" max="3" width="23" hidden="0" customWidth="1"/>
    <x:col min="4" max="4" width="27" hidden="0" customWidth="1"/>
    <x:col min="5" max="5" width="23" hidden="0" customWidth="1"/>
    <x:col min="6" max="6" width="27" hidden="0" customWidth="1"/>
    <x:col min="7" max="7" width="30" hidden="0" customWidth="1"/>
    <x:col min="8" max="8" width="30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</x:row>
    <x:row r="2" ht="27" customHeight="1">
      <x:c r="A2" s="3" t="str">
        <x:v>Despesas: documento, desembolso e atualização</x:v>
      </x:c>
      <x:c r="B2" s="2"/>
      <x:c r="C2" s="2"/>
      <x:c r="D2" s="2"/>
      <x:c r="E2" s="2"/>
      <x:c r="F2" s="2"/>
      <x:c r="G2" s="2"/>
      <x:c r="H2" s="2"/>
    </x:row>
    <x:row r="3" ht="27" customHeight="1">
      <x:c r="A3" s="4" t="str">
        <x:v>Exemplo fictício | outubro/2026 | correção monetária, sem juros.</x:v>
      </x:c>
      <x:c r="B3" s="2"/>
      <x:c r="C3" s="2"/>
      <x:c r="D3" s="2"/>
      <x:c r="E3" s="2"/>
      <x:c r="F3" s="2"/>
      <x:c r="G3" s="2"/>
      <x:c r="H3" s="2"/>
    </x:row>
    <x:row r="4" ht="27" customHeight="1">
      <x:c r="A4" s="2"/>
      <x:c r="B4" s="2"/>
      <x:c r="C4" s="2"/>
      <x:c r="D4" s="2"/>
      <x:c r="E4" s="2"/>
      <x:c r="F4" s="2"/>
      <x:c r="G4" s="2"/>
      <x:c r="H4" s="2"/>
    </x:row>
    <x:row r="5" ht="27" customHeight="1">
      <x:c r="A5" s="2" t="str">
        <x:v>Valor nominal nos documentos</x:v>
      </x:c>
      <x:c r="B5" s="5" t="n">
        <x:f>IF(COUNT(F14:F16)=3,SUM(B14:B16),"REVER")</x:f>
        <x:v>4600</x:v>
      </x:c>
      <x:c r="C5" s="2"/>
      <x:c r="D5" s="2" t="str">
        <x:v>Teste: janeiro em todos</x:v>
      </x:c>
      <x:c r="E5" s="5" t="n">
        <x:f>IF(COUNT(F14:F16)=3,ROUND(SUM(C14:C16)/'Fontes e documentos'!$B$6*'Fontes e documentos'!$B$9,2),"REVER")</x:f>
        <x:v>4335.81</x:v>
      </x:c>
      <x:c r="F5" s="2"/>
      <x:c r="G5" s="2"/>
      <x:c r="H5" s="2"/>
    </x:row>
    <x:row r="6" ht="27" customHeight="1">
      <x:c r="A6" s="2" t="str">
        <x:v>Adiantamento considerado</x:v>
      </x:c>
      <x:c r="B6" s="5" t="n">
        <x:f>IF(COUNT(F14:F16)=3,SUM(C14:C16),"REVER")</x:f>
        <x:v>4000</x:v>
      </x:c>
      <x:c r="C6" s="2"/>
      <x:c r="D6" s="2" t="str">
        <x:v>Teste: emissão de G-B</x:v>
      </x:c>
      <x:c r="E6" s="5" t="n">
        <x:f>IF(COUNT(F14:F16)=3,SUM(F14,ROUND(C15/'Fontes e documentos'!$B$6*'Fontes e documentos'!$B$9,2),F16),"REVER")</x:f>
        <x:v>4263.47</x:v>
      </x:c>
      <x:c r="F6" s="2"/>
      <x:c r="G6" s="2"/>
      <x:c r="H6" s="2"/>
    </x:row>
    <x:row r="7" ht="27" customHeight="1">
      <x:c r="A7" s="2" t="str">
        <x:v>Parte não adiantada neste recorte</x:v>
      </x:c>
      <x:c r="B7" s="5" t="n">
        <x:f>IF(COUNT(F14:F16)=3,SUM(G14:G16),"REVER")</x:f>
        <x:v>600</x:v>
      </x:c>
      <x:c r="C7" s="2"/>
      <x:c r="D7" s="2" t="str">
        <x:v>Delta: fator de janeiro</x:v>
      </x:c>
      <x:c r="E7" s="5" t="n">
        <x:f>IF(COUNT(E5,B8)=2,ROUND(E5-B8,2),"REVER")</x:f>
        <x:v>111.46</x:v>
      </x:c>
      <x:c r="F7" s="2"/>
      <x:c r="G7" s="2"/>
      <x:c r="H7" s="2"/>
    </x:row>
    <x:row r="8" ht="27" customHeight="1">
      <x:c r="A8" s="6" t="str">
        <x:v>Despesas corrigidas em out./2026</x:v>
      </x:c>
      <x:c r="B8" s="7" t="n">
        <x:f>IF(COUNT(F14:F16)=3,SUM(F14:F16),"REVER")</x:f>
        <x:v>4224.35</x:v>
      </x:c>
      <x:c r="C8" s="2"/>
      <x:c r="D8" s="2" t="str">
        <x:v>Delta: marco de G-B</x:v>
      </x:c>
      <x:c r="E8" s="5" t="n">
        <x:f>IF(COUNT(E6,B8)=2,ROUND(E6-B8,2),"REVER")</x:f>
        <x:v>39.12</x:v>
      </x:c>
      <x:c r="F8" s="2"/>
      <x:c r="G8" s="2"/>
      <x:c r="H8" s="2"/>
    </x:row>
    <x:row r="9" ht="27" customHeight="1">
      <x:c r="A9" s="2"/>
      <x:c r="B9" s="2"/>
      <x:c r="C9" s="2"/>
      <x:c r="D9" s="2"/>
      <x:c r="E9" s="2"/>
      <x:c r="F9" s="2"/>
      <x:c r="G9" s="2"/>
      <x:c r="H9" s="2"/>
    </x:row>
    <x:row r="10" ht="27" customHeight="1">
      <x:c r="A10" s="4" t="str">
        <x:v>Pagamento, vínculo com o ato e reembolsabilidade são premissas documentais; o controle numérico não as certifica.</x:v>
      </x:c>
      <x:c r="B10" s="2"/>
      <x:c r="C10" s="2"/>
      <x:c r="D10" s="2"/>
      <x:c r="E10" s="2"/>
      <x:c r="F10" s="2"/>
      <x:c r="G10" s="2"/>
      <x:c r="H10" s="2"/>
    </x:row>
    <x:row r="11" ht="27" customHeight="1">
      <x:c r="A11" s="2"/>
      <x:c r="B11" s="2"/>
      <x:c r="C11" s="2"/>
      <x:c r="D11" s="2"/>
      <x:c r="E11" s="2"/>
      <x:c r="F11" s="2"/>
      <x:c r="G11" s="2"/>
      <x:c r="H11" s="2"/>
    </x:row>
    <x:row r="12" ht="27" customHeight="1">
      <x:c r="A12" s="2"/>
      <x:c r="B12" s="2"/>
      <x:c r="C12" s="2"/>
      <x:c r="D12" s="2"/>
      <x:c r="E12" s="2"/>
      <x:c r="F12" s="2"/>
      <x:c r="G12" s="2"/>
      <x:c r="H12" s="2"/>
    </x:row>
    <x:row r="13" ht="43" customHeight="1">
      <x:c r="A13" s="11" t="str">
        <x:v>Rubrica fictícia</x:v>
      </x:c>
      <x:c r="B13" s="11" t="str">
        <x:v>Valor do documento</x:v>
      </x:c>
      <x:c r="C13" s="11" t="str">
        <x:v>Valor adiantado</x:v>
      </x:c>
      <x:c r="D13" s="11" t="str">
        <x:v>Desembolso assumido</x:v>
      </x:c>
      <x:c r="E13" s="11" t="str">
        <x:v>Fator inicial</x:v>
      </x:c>
      <x:c r="F13" s="11" t="str">
        <x:v>Atualizado em out./2026</x:v>
      </x:c>
      <x:c r="G13" s="11" t="str">
        <x:v>Não adiantado (nominal)</x:v>
      </x:c>
      <x:c r="H13" s="11" t="str">
        <x:v>Consistência interna</x:v>
      </x:c>
    </x:row>
    <x:row r="14" ht="40" customHeight="1">
      <x:c r="A14" s="2" t="str">
        <x:v>G-A</x:v>
      </x:c>
      <x:c r="B14" s="13" t="n">
        <x:v>1250</x:v>
      </x:c>
      <x:c r="C14" s="13" t="n">
        <x:v>1250</x:v>
      </x:c>
      <x:c r="D14" s="15" t="str">
        <x:v>01/2025</x:v>
      </x:c>
      <x:c r="E14" s="14" t="n">
        <x:f>IFERROR(INDEX('Fontes e documentos'!$B$6:$B$9,MATCH(D14,'Fontes e documentos'!$A$6:$A$9,0)),"REVER")</x:f>
        <x:v>97.669945</x:v>
      </x:c>
      <x:c r="F14" s="5" t="n">
        <x:f>IF(H14="COERENTE",ROUND(C14/E14*'Fontes e documentos'!$B$9,2),"REVER")</x:f>
        <x:v>1354.94</x:v>
      </x:c>
      <x:c r="G14" s="5" t="n">
        <x:f>IF(H14="COERENTE",B14-C14,"REVER")</x:f>
        <x:v>0</x:v>
      </x:c>
      <x:c r="H14" s="15" t="str">
        <x:f>IF(AND(COUNT(B14:C14)=2,MIN(B14:C14)&gt;=0,C14&lt;=B14,ISNUMBER(E14)),"COERENTE","REVER")</x:f>
        <x:v>COERENTE</x:v>
      </x:c>
    </x:row>
    <x:row r="15" ht="40" customHeight="1">
      <x:c r="A15" s="2" t="str">
        <x:v>G-B</x:v>
      </x:c>
      <x:c r="B15" s="13" t="n">
        <x:v>1850</x:v>
      </x:c>
      <x:c r="C15" s="13" t="n">
        <x:v>1850</x:v>
      </x:c>
      <x:c r="D15" s="15" t="str">
        <x:v>04/2025</x:v>
      </x:c>
      <x:c r="E15" s="14" t="n">
        <x:f>IFERROR(INDEX('Fontes e documentos'!$B$6:$B$9,MATCH(D15,'Fontes e documentos'!$A$6:$A$9,0)),"REVER")</x:f>
        <x:v>99.613514</x:v>
      </x:c>
      <x:c r="F15" s="5" t="n">
        <x:f>IF(H15="COERENTE",ROUND(C15/E15*'Fontes e documentos'!$B$9,2),"REVER")</x:f>
        <x:v>1966.19</x:v>
      </x:c>
      <x:c r="G15" s="5" t="n">
        <x:f>IF(H15="COERENTE",B15-C15,"REVER")</x:f>
        <x:v>0</x:v>
      </x:c>
      <x:c r="H15" s="15" t="str">
        <x:f>IF(AND(COUNT(B15:C15)=2,MIN(B15:C15)&gt;=0,C15&lt;=B15,ISNUMBER(E15)),"COERENTE","REVER")</x:f>
        <x:v>COERENTE</x:v>
      </x:c>
    </x:row>
    <x:row r="16" ht="40" customHeight="1">
      <x:c r="A16" s="2" t="str">
        <x:v>G-C</x:v>
      </x:c>
      <x:c r="B16" s="13" t="n">
        <x:v>1500</x:v>
      </x:c>
      <x:c r="C16" s="13" t="n">
        <x:v>900</x:v>
      </x:c>
      <x:c r="D16" s="15" t="str">
        <x:v>07/2026</x:v>
      </x:c>
      <x:c r="E16" s="14" t="n">
        <x:f>IFERROR(INDEX('Fontes e documentos'!$B$6:$B$9,MATCH(D16,'Fontes e documentos'!$A$6:$A$9,0)),"REVER")</x:f>
        <x:v>105.492562</x:v>
      </x:c>
      <x:c r="F16" s="5" t="n">
        <x:f>IF(H16="COERENTE",ROUND(C16/E16*'Fontes e documentos'!$B$9,2),"REVER")</x:f>
        <x:v>903.22</x:v>
      </x:c>
      <x:c r="G16" s="5" t="n">
        <x:f>IF(H16="COERENTE",B16-C16,"REVER")</x:f>
        <x:v>600</x:v>
      </x:c>
      <x:c r="H16" s="15" t="str">
        <x:f>IF(AND(COUNT(B16:C16)=2,MIN(B16:C16)&gt;=0,C16&lt;=B16,ISNUMBER(E16)),"COERENTE","REVER")</x:f>
        <x:v>COERENTE</x:v>
      </x:c>
    </x:row>
    <x:row r="17" ht="27" customHeight="1">
      <x:c r="A17" s="2"/>
      <x:c r="B17" s="2"/>
      <x:c r="C17" s="2"/>
      <x:c r="D17" s="2"/>
      <x:c r="E17" s="2"/>
      <x:c r="F17" s="2"/>
      <x:c r="G17" s="2"/>
      <x:c r="H17" s="2"/>
    </x:row>
    <x:row r="18" ht="27" customHeight="1">
      <x:c r="A18" s="4" t="str">
        <x:v>G-C: documento de R$ 1.500,00; somente R$ 900,00 assumidos como adiantados. R$ 600,00 não são reembolso já pago.</x:v>
      </x:c>
      <x:c r="B18" s="2"/>
      <x:c r="C18" s="2"/>
      <x:c r="D18" s="2"/>
      <x:c r="E18" s="2"/>
      <x:c r="F18" s="2"/>
      <x:c r="G18" s="2"/>
      <x:c r="H18" s="2"/>
    </x:row>
    <x:row r="19" ht="27" customHeight="1">
      <x:c r="A19" s="4" t="str">
        <x:v>A parcela não adiantada não é declarada quitada ou extinta perante o prestador.</x:v>
      </x:c>
      <x:c r="B19" s="2"/>
      <x:c r="C19" s="2"/>
      <x:c r="D19" s="2"/>
      <x:c r="E19" s="2"/>
      <x:c r="F19" s="2"/>
      <x:c r="G19" s="2"/>
      <x:c r="H19" s="2"/>
    </x:row>
    <x:row r="20" ht="27" customHeight="1">
      <x:c r="A20" s="4" t="str">
        <x:v>Células amarelas: entradas fictícias. O recorte considera adiantamentos entre zero e o valor do respectivo documento.</x:v>
      </x:c>
      <x:c r="B20" s="2"/>
      <x:c r="C20" s="2"/>
      <x:c r="D20" s="2"/>
      <x:c r="E20" s="2"/>
      <x:c r="F20" s="2"/>
      <x:c r="G20" s="2"/>
      <x:c r="H20" s="2"/>
    </x:row>
    <x:row r="21" ht="27" customHeight="1">
      <x:c r="A21" s="4" t="str">
        <x:v>Fechamento: corrigir cada rubrica, arredondar a centavos e depois somar; convenção didática expressa.</x:v>
      </x:c>
      <x:c r="B21" s="2"/>
      <x:c r="C21" s="2"/>
      <x:c r="D21" s="2"/>
      <x:c r="E21" s="2"/>
      <x:c r="F21" s="2"/>
      <x:c r="G21" s="2"/>
      <x:c r="H21" s="2"/>
    </x:row>
    <x:row r="22" ht="27" customHeight="1">
      <x:c r="A22" s="2"/>
      <x:c r="B22" s="2"/>
      <x:c r="C22" s="2"/>
      <x:c r="D22" s="2"/>
      <x:c r="E22" s="2"/>
      <x:c r="F22" s="2"/>
      <x:c r="G22" s="2"/>
      <x:c r="H22" s="2"/>
    </x:row>
    <x:row r="23" ht="27" customHeight="1">
      <x:c r="A23" s="16" t="str">
        <x:v>Retificação isolada de G-C: preservar G-A, G-B e fatores</x:v>
      </x:c>
      <x:c r="B23" s="2"/>
      <x:c r="C23" s="2"/>
      <x:c r="D23" s="2"/>
      <x:c r="E23" s="2"/>
      <x:c r="F23" s="2"/>
      <x:c r="G23" s="2"/>
      <x:c r="H23" s="2"/>
    </x:row>
    <x:row r="24" ht="27" customHeight="1">
      <x:c r="A24" s="2"/>
      <x:c r="B24" s="2"/>
      <x:c r="C24" s="2"/>
      <x:c r="D24" s="2"/>
      <x:c r="E24" s="2"/>
      <x:c r="F24" s="2"/>
      <x:c r="G24" s="2"/>
      <x:c r="H24" s="2"/>
    </x:row>
    <x:row r="25" ht="43" customHeight="1">
      <x:c r="A25" s="11" t="str">
        <x:v>Rubrica</x:v>
      </x:c>
      <x:c r="B25" s="11" t="str">
        <x:v>Base da versão anterior</x:v>
      </x:c>
      <x:c r="C25" s="11" t="str">
        <x:v>Anterior atualizado</x:v>
      </x:c>
      <x:c r="D25" s="11" t="str">
        <x:v>Revisado atualizado</x:v>
      </x:c>
      <x:c r="E25" s="11" t="str">
        <x:v>Revisado menos anterior</x:v>
      </x:c>
      <x:c r="F25" s="2"/>
      <x:c r="G25" s="2"/>
      <x:c r="H25" s="2"/>
    </x:row>
    <x:row r="26" ht="27" customHeight="1">
      <x:c r="A26" s="4" t="str">
        <x:v>G-A</x:v>
      </x:c>
      <x:c r="B26" s="5" t="n">
        <x:f>C14</x:f>
        <x:v>1250</x:v>
      </x:c>
      <x:c r="C26" s="5" t="n">
        <x:f>IF(H14="COERENTE",ROUND(B26/E14*'Fontes e documentos'!$B$9,2),"REVER")</x:f>
        <x:v>1354.94</x:v>
      </x:c>
      <x:c r="D26" s="5" t="n">
        <x:f>F14</x:f>
        <x:v>1354.94</x:v>
      </x:c>
      <x:c r="E26" s="5" t="n">
        <x:f>IF(COUNT(C26:D26)=2,ROUND(D26-C26,2),"REVER")</x:f>
        <x:v>0</x:v>
      </x:c>
      <x:c r="F26" s="2"/>
      <x:c r="G26" s="2"/>
      <x:c r="H26" s="2"/>
    </x:row>
    <x:row r="27" ht="27" customHeight="1">
      <x:c r="A27" s="4" t="str">
        <x:v>G-B</x:v>
      </x:c>
      <x:c r="B27" s="5" t="n">
        <x:f>C15</x:f>
        <x:v>1850</x:v>
      </x:c>
      <x:c r="C27" s="5" t="n">
        <x:f>IF(H15="COERENTE",ROUND(B27/E15*'Fontes e documentos'!$B$9,2),"REVER")</x:f>
        <x:v>1966.19</x:v>
      </x:c>
      <x:c r="D27" s="5" t="n">
        <x:f>F15</x:f>
        <x:v>1966.19</x:v>
      </x:c>
      <x:c r="E27" s="5" t="n">
        <x:f>IF(COUNT(C27:D27)=2,ROUND(D27-C27,2),"REVER")</x:f>
        <x:v>0</x:v>
      </x:c>
      <x:c r="F27" s="2"/>
      <x:c r="G27" s="2"/>
      <x:c r="H27" s="2"/>
    </x:row>
    <x:row r="28" ht="27" customHeight="1">
      <x:c r="A28" s="4" t="str">
        <x:v>G-C</x:v>
      </x:c>
      <x:c r="B28" s="5" t="n">
        <x:f>B16</x:f>
        <x:v>1500</x:v>
      </x:c>
      <x:c r="C28" s="5" t="n">
        <x:f>IF(H16="COERENTE",ROUND(B28/E16*'Fontes e documentos'!$B$9,2),"REVER")</x:f>
        <x:v>1505.36</x:v>
      </x:c>
      <x:c r="D28" s="5" t="n">
        <x:f>F16</x:f>
        <x:v>903.22</x:v>
      </x:c>
      <x:c r="E28" s="5" t="n">
        <x:f>IF(COUNT(C28:D28)=2,ROUND(D28-C28,2),"REVER")</x:f>
        <x:v>-602.14</x:v>
      </x:c>
      <x:c r="F28" s="2"/>
      <x:c r="G28" s="2"/>
      <x:c r="H28" s="2"/>
    </x:row>
    <x:row r="29" ht="27" customHeight="1">
      <x:c r="A29" s="4" t="str">
        <x:v>Subtotal das despesas</x:v>
      </x:c>
      <x:c r="B29" s="5"/>
      <x:c r="C29" s="5" t="n">
        <x:f>IF(COUNT(C26:C28)=3,SUM(C26:C28),"REVER")</x:f>
        <x:v>4826.49</x:v>
      </x:c>
      <x:c r="D29" s="5" t="n">
        <x:f>IF(COUNT(D26:D28)=3,SUM(D26:D28),"REVER")</x:f>
        <x:v>4224.35</x:v>
      </x:c>
      <x:c r="E29" s="5" t="n">
        <x:f>IF(COUNT(C29:D29)=2,ROUND(D29-C29,2),"REVER")</x:f>
        <x:v>-602.14</x:v>
      </x:c>
      <x:c r="F29" s="2"/>
      <x:c r="G29" s="2"/>
      <x:c r="H29" s="2"/>
    </x:row>
    <x:row r="30" ht="27" customHeight="1">
      <x:c r="A30" s="2"/>
      <x:c r="B30" s="2"/>
      <x:c r="C30" s="2"/>
      <x:c r="D30" s="2"/>
      <x:c r="E30" s="2"/>
      <x:c r="F30" s="2"/>
      <x:c r="G30" s="2"/>
      <x:c r="H30" s="2"/>
    </x:row>
    <x:row r="31" ht="27" customHeight="1">
      <x:c r="A31" s="4" t="str">
        <x:v>Resíduo: delta total menos delta de G-C</x:v>
      </x:c>
      <x:c r="B31" s="5" t="n">
        <x:f>IF(COUNT(E28:E29)=2,ROUND(E29-E28,2),"REVER")</x:f>
        <x:v>0</x:v>
      </x:c>
      <x:c r="C31" s="2"/>
      <x:c r="D31" s="2"/>
      <x:c r="E31" s="2"/>
      <x:c r="F31" s="2"/>
      <x:c r="G31" s="2"/>
      <x:c r="H31" s="2"/>
    </x:row>
    <x:row r="32" ht="27" customHeight="1">
      <x:c r="A32" s="2"/>
      <x:c r="B32" s="2"/>
      <x:c r="C32" s="2"/>
      <x:c r="D32" s="2"/>
      <x:c r="E32" s="2"/>
      <x:c r="F32" s="2"/>
      <x:c r="G32" s="2"/>
      <x:c r="H32" s="2"/>
    </x:row>
    <x:row r="33" ht="27" customHeight="1">
      <x:c r="A33" s="4" t="str">
        <x:v>A versão anterior do exercício tomou todo o documento de G-C como adiantado. Não é histórico de cliente.</x:v>
      </x:c>
      <x:c r="B33" s="2"/>
      <x:c r="C33" s="2"/>
      <x:c r="D33" s="2"/>
      <x:c r="E33" s="2"/>
      <x:c r="F33" s="2"/>
      <x:c r="G33" s="2"/>
      <x:c r="H33" s="2"/>
    </x:row>
    <x:row r="34" ht="27" customHeight="1">
      <x:c r="A34" s="2"/>
      <x:c r="B34" s="2"/>
      <x:c r="C34" s="2"/>
      <x:c r="D34" s="2"/>
      <x:c r="E34" s="2"/>
      <x:c r="F34" s="2"/>
      <x:c r="G34" s="2"/>
      <x:c r="H34" s="2"/>
    </x:row>
    <x:row r="35" ht="43" customHeight="1">
      <x:c r="A35" s="11" t="str">
        <x:v>Rubrica</x:v>
      </x:c>
      <x:c r="B35" s="11" t="str">
        <x:v>Emissão fictícia</x:v>
      </x:c>
      <x:c r="C35" s="11" t="str">
        <x:v>Desembolso assumido</x:v>
      </x:c>
      <x:c r="D35" s="2"/>
      <x:c r="E35" s="2"/>
      <x:c r="F35" s="2"/>
      <x:c r="G35" s="2"/>
      <x:c r="H35" s="2"/>
    </x:row>
    <x:row r="36" ht="27" customHeight="1">
      <x:c r="A36" s="2" t="str">
        <x:v>G-A</x:v>
      </x:c>
      <x:c r="B36" s="15" t="str">
        <x:v>01/2025</x:v>
      </x:c>
      <x:c r="C36" s="15" t="str">
        <x:f>D14</x:f>
        <x:v>01/2025</x:v>
      </x:c>
      <x:c r="D36" s="2"/>
      <x:c r="E36" s="2"/>
      <x:c r="F36" s="2"/>
      <x:c r="G36" s="2"/>
      <x:c r="H36" s="2"/>
    </x:row>
    <x:row r="37" ht="27" customHeight="1">
      <x:c r="A37" s="2" t="str">
        <x:v>G-B</x:v>
      </x:c>
      <x:c r="B37" s="15" t="str">
        <x:v>01/2025</x:v>
      </x:c>
      <x:c r="C37" s="15" t="str">
        <x:f>D15</x:f>
        <x:v>04/2025</x:v>
      </x:c>
      <x:c r="D37" s="2"/>
      <x:c r="E37" s="2"/>
      <x:c r="F37" s="2"/>
      <x:c r="G37" s="2"/>
      <x:c r="H37" s="2"/>
    </x:row>
    <x:row r="38" ht="27" customHeight="1">
      <x:c r="A38" s="2" t="str">
        <x:v>G-C</x:v>
      </x:c>
      <x:c r="B38" s="15" t="str">
        <x:v>07/2026</x:v>
      </x:c>
      <x:c r="C38" s="15" t="str">
        <x:f>D16</x:f>
        <x:v>07/2026</x:v>
      </x:c>
      <x:c r="D38" s="2"/>
      <x:c r="E38" s="2"/>
      <x:c r="F38" s="2"/>
      <x:c r="G38" s="2"/>
      <x:c r="H38" s="2"/>
    </x:row>
    <x:row r="39" ht="27" customHeight="1">
      <x:c r="A39" s="2"/>
      <x:c r="B39" s="2"/>
      <x:c r="C39" s="2"/>
      <x:c r="D39" s="2"/>
      <x:c r="E39" s="2"/>
      <x:c r="F39" s="2"/>
      <x:c r="G39" s="2"/>
      <x:c r="H39" s="2"/>
    </x:row>
    <x:row r="40" ht="27" customHeight="1">
      <x:c r="A40" s="4" t="str">
        <x:v>Emissão, recolhimento e juntada são eventos diferentes; o arquivo não escolhe qual prova prevalece.</x:v>
      </x:c>
      <x:c r="B40" s="2"/>
      <x:c r="C40" s="2"/>
      <x:c r="D40" s="2"/>
      <x:c r="E40" s="2"/>
      <x:c r="F40" s="2"/>
      <x:c r="G40" s="2"/>
      <x:c r="H40" s="2"/>
    </x:row>
    <x:row r="41" ht="27" customHeight="1">
      <x:c r="A41" s="4" t="str">
        <x:v>Os testes de data são independentes. Não somar os efeitos nem somar automaticamente esta aba aos honorários.</x:v>
      </x:c>
      <x:c r="B41" s="2"/>
      <x:c r="C41" s="2"/>
      <x:c r="D41" s="2"/>
      <x:c r="E41" s="2"/>
      <x:c r="F41" s="2"/>
      <x:c r="G41" s="2"/>
      <x:c r="H41" s="2"/>
    </x:row>
    <x:row r="42" ht="27" customHeight="1">
      <x:c r="A42" s="2"/>
      <x:c r="B42" s="2"/>
      <x:c r="C42" s="2"/>
      <x:c r="D42" s="2"/>
      <x:c r="E42" s="2"/>
      <x:c r="F42" s="2"/>
      <x:c r="G42" s="2"/>
      <x:c r="H42" s="2"/>
    </x:row>
    <x:row r="43" ht="27" customHeight="1">
      <x:c r="A43" s="4" t="str">
        <x:v>Sem juros, nova taxa judiciária ou afirmação de reembolso devido. Exemplo inteiramente fictício.</x:v>
      </x:c>
      <x:c r="B43" s="2"/>
      <x:c r="C43" s="2"/>
      <x:c r="D43" s="2"/>
      <x:c r="E43" s="2"/>
      <x:c r="F43" s="2"/>
      <x:c r="G43" s="2"/>
      <x:c r="H43" s="2"/>
    </x:row>
    <x:row r="44" ht="27" customHeight="1">
      <x:c r="A44" s="2"/>
      <x:c r="B44" s="2"/>
      <x:c r="C44" s="2"/>
      <x:c r="D44" s="2"/>
      <x:c r="E44" s="2"/>
      <x:c r="F44" s="2"/>
      <x:c r="G44" s="2"/>
      <x:c r="H44" s="2"/>
    </x:row>
    <x:row r="45" ht="27" customHeight="1">
      <x:c r="A45" s="2"/>
      <x:c r="B45" s="2"/>
      <x:c r="C45" s="2"/>
      <x:c r="D45" s="2"/>
      <x:c r="E45" s="2"/>
      <x:c r="F45" s="2"/>
      <x:c r="G45" s="2"/>
      <x:c r="H4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40" hidden="0" customWidth="1"/>
    <x:col min="3" max="3" width="62" hidden="0" customWidth="1"/>
  </x:cols>
  <x:sheetData>
    <x:row r="1" ht="27" customHeight="1">
      <x:c r="A1" s="2"/>
      <x:c r="B1" s="2"/>
      <x:c r="C1" s="2"/>
    </x:row>
    <x:row r="2" ht="27" customHeight="1">
      <x:c r="A2" s="3" t="str">
        <x:v>Honorários fixos: marcos próprios</x:v>
      </x:c>
      <x:c r="B2" s="2"/>
      <x:c r="C2" s="2"/>
    </x:row>
    <x:row r="3" ht="27" customHeight="1">
      <x:c r="A3" s="4" t="str">
        <x:v>Exercício independente; não é soma automática ao quadro de despesas.</x:v>
      </x:c>
      <x:c r="B3" s="2"/>
      <x:c r="C3" s="2"/>
    </x:row>
    <x:row r="4" ht="27" customHeight="1">
      <x:c r="A4" s="2"/>
      <x:c r="B4" s="2"/>
      <x:c r="C4" s="2"/>
    </x:row>
    <x:row r="5" ht="27" customHeight="1">
      <x:c r="A5" s="4" t="str">
        <x:v>Valor hipotético arbitrado</x:v>
      </x:c>
      <x:c r="B5" s="18" t="n">
        <x:v>5000</x:v>
      </x:c>
      <x:c r="C5" s="2"/>
    </x:row>
    <x:row r="6" ht="27" customHeight="1">
      <x:c r="A6" s="4" t="str">
        <x:v>Marco de correção adotado no exemplo</x:v>
      </x:c>
      <x:c r="B6" s="4" t="str">
        <x:v>04/2025</x:v>
      </x:c>
      <x:c r="C6" s="2"/>
    </x:row>
    <x:row r="7" ht="27" customHeight="1">
      <x:c r="A7" s="4" t="str">
        <x:v>Fator inicial</x:v>
      </x:c>
      <x:c r="B7" s="14" t="n">
        <x:f>IFERROR(INDEX('Fontes e documentos'!$B$6:$B$9,MATCH(B6,'Fontes e documentos'!$A$6:$A$9,0)),"REVER")</x:f>
        <x:v>99.613514</x:v>
      </x:c>
      <x:c r="C7" s="2"/>
    </x:row>
    <x:row r="8" ht="27" customHeight="1">
      <x:c r="A8" s="4" t="str">
        <x:v>Fator final: outubro/2026</x:v>
      </x:c>
      <x:c r="B8" s="14" t="n">
        <x:f>'Fontes e documentos'!$B$9</x:f>
        <x:v>105.869568</x:v>
      </x:c>
      <x:c r="C8" s="2"/>
    </x:row>
    <x:row r="9" ht="27" customHeight="1">
      <x:c r="A9" s="2"/>
      <x:c r="B9" s="2"/>
      <x:c r="C9" s="2"/>
    </x:row>
    <x:row r="10" ht="27" customHeight="1">
      <x:c r="A10" s="19" t="str">
        <x:v>Honorários apenas corrigidos</x:v>
      </x:c>
      <x:c r="B10" s="7" t="n">
        <x:f>IF(AND(COUNT(B5)=1,B5&gt;=0,ISNUMBER(B7)),ROUND(B5/B7*B8,2),"REVER")</x:f>
        <x:v>5314.02</x:v>
      </x:c>
      <x:c r="C10" s="2"/>
    </x:row>
    <x:row r="11" ht="27" customHeight="1">
      <x:c r="A11" s="2"/>
      <x:c r="B11" s="2"/>
      <x:c r="C11" s="2"/>
    </x:row>
    <x:row r="12" ht="27" customHeight="1">
      <x:c r="A12" s="4" t="str">
        <x:v>Teste: copiar janeiro/2025 de G-A</x:v>
      </x:c>
      <x:c r="B12" s="5" t="n">
        <x:f>IF(ISNUMBER(B10),ROUND(B5/'Fontes e documentos'!$B$6*B8,2),"REVER")</x:f>
        <x:v>5419.76</x:v>
      </x:c>
      <x:c r="C12" s="2"/>
    </x:row>
    <x:row r="13" ht="27" customHeight="1">
      <x:c r="A13" s="4" t="str">
        <x:v>Delta da data copiada</x:v>
      </x:c>
      <x:c r="B13" s="5" t="n">
        <x:f>IF(COUNT(B10,B12)=2,ROUND(B12-B10,2),"REVER")</x:f>
        <x:v>105.74</x:v>
      </x:c>
      <x:c r="C13" s="2"/>
    </x:row>
    <x:row r="14" ht="27" customHeight="1">
      <x:c r="A14" s="2"/>
      <x:c r="B14" s="2"/>
      <x:c r="C14" s="2"/>
    </x:row>
    <x:row r="15" ht="27" customHeight="1">
      <x:c r="A15" s="4" t="str">
        <x:v>Juros moratórios</x:v>
      </x:c>
      <x:c r="B15" s="4" t="str">
        <x:v>Não quantificados neste arquivo.</x:v>
      </x:c>
      <x:c r="C15" s="2"/>
    </x:row>
    <x:row r="16" ht="27" customHeight="1">
      <x:c r="A16" s="2"/>
      <x:c r="B16" s="2"/>
      <x:c r="C16" s="2"/>
    </x:row>
    <x:row r="17" ht="27" customHeight="1">
      <x:c r="A17" s="4" t="str">
        <x:v>O marco de abril/2025 é uma premissa expressa da decisão fictícia.</x:v>
      </x:c>
      <x:c r="B17" s="2"/>
      <x:c r="C17" s="2"/>
    </x:row>
    <x:row r="18" ht="27" customHeight="1">
      <x:c r="A18" s="2"/>
      <x:c r="B18" s="2"/>
      <x:c r="C18" s="2"/>
    </x:row>
    <x:row r="19" ht="43" customHeight="1">
      <x:c r="A19" s="11" t="str">
        <x:v>Parâmetro</x:v>
      </x:c>
      <x:c r="B19" s="11" t="str">
        <x:v>Suporte a conferir</x:v>
      </x:c>
      <x:c r="C19" s="11" t="str">
        <x:v>Limite</x:v>
      </x:c>
    </x:row>
    <x:row r="20" ht="68" customHeight="1">
      <x:c r="A20" s="20" t="str">
        <x:v>Valor arbitrado</x:v>
      </x:c>
      <x:c r="B20" s="20" t="str">
        <x:v>Decisão que fixa a quantia e eventual alteração posterior.</x:v>
      </x:c>
      <x:c r="C20" s="20" t="str">
        <x:v>Não importar o valor nominal das despesas.</x:v>
      </x:c>
    </x:row>
    <x:row r="21" ht="68" customHeight="1">
      <x:c r="A21" s="20" t="str">
        <x:v>Correção monetária</x:v>
      </x:c>
      <x:c r="B21" s="20" t="str">
        <x:v>Ato de arbitramento, índice, marco e título.</x:v>
      </x:c>
      <x:c r="C21" s="20" t="str">
        <x:v>A data de outro gasto não redefine o marco dos honorários.</x:v>
      </x:c>
    </x:row>
    <x:row r="22" ht="68" customHeight="1">
      <x:c r="A22" s="20" t="str">
        <x:v>Juros de mora</x:v>
      </x:c>
      <x:c r="B22" s="20" t="str">
        <x:v>Trânsito em julgado e regime pertinente; CPC, art. 85, § 16.</x:v>
      </x:c>
      <x:c r="C22" s="21" t="str">
        <x:v>O arquivo não conta prazos recursais.
A emissão da certidão não fixa o marco.</x:v>
      </x:c>
    </x:row>
    <x:row r="23" ht="68" customHeight="1">
      <x:c r="A23" s="20" t="str">
        <x:v>Alcance</x:v>
      </x:c>
      <x:c r="B23" s="20" t="str">
        <x:v>Natureza da verba e comando aplicável.</x:v>
      </x:c>
      <x:c r="C23" s="20" t="str">
        <x:v>Não confundir honorários advocatícios fixos, percentuais e honorários periciais.</x:v>
      </x:c>
    </x:row>
    <x:row r="24" ht="27" customHeight="1">
      <x:c r="A24" s="2"/>
      <x:c r="B24" s="2"/>
      <x:c r="C24" s="2"/>
    </x:row>
    <x:row r="25" ht="27" customHeight="1">
      <x:c r="A25" s="2"/>
      <x:c r="B25" s="2"/>
      <x:c r="C25" s="2"/>
    </x:row>
    <x:row r="26" ht="27" customHeight="1">
      <x:c r="A26" s="4" t="str">
        <x:v>Manual JF, item 4.1.4.3: correção desde a decisão e mora desde o trânsito, no seu âmbito.</x:v>
      </x:c>
      <x:c r="B26" s="2"/>
      <x:c r="C26" s="2"/>
    </x:row>
    <x:row r="27" ht="27" customHeight="1">
      <x:c r="A27" s="4" t="str">
        <x:v>Não se transporta automaticamente o encadeamento ou a taxa da JF para o TJSP.</x:v>
      </x:c>
      <x:c r="B27" s="2"/>
      <x:c r="C27" s="2"/>
    </x:row>
    <x:row r="28" ht="27" customHeight="1">
      <x:c r="A28" s="2"/>
      <x:c r="B28" s="2"/>
      <x:c r="C28" s="2"/>
    </x:row>
    <x:row r="29" ht="27" customHeight="1">
      <x:c r="A29" s="4" t="str">
        <x:v>CPC, art. 85, § 16, e STJ, Informativo 731: conferir o marco de exigibilidade e os atos do caso.</x:v>
      </x:c>
      <x:c r="B29" s="2"/>
      <x:c r="C29" s="2"/>
    </x:row>
    <x:row r="30" ht="27" customHeight="1">
      <x:c r="A30" s="2"/>
      <x:c r="B30" s="2"/>
      <x:c r="C30" s="2"/>
    </x:row>
    <x:row r="31" ht="27" customHeight="1">
      <x:c r="A31" s="4" t="str">
        <x:v>Valores, decisão e datas hipotéticos. Sem taxa de juros, resultado judicial ou dado de cliente.</x:v>
      </x:c>
      <x:c r="B31" s="2"/>
      <x:c r="C31" s="2"/>
    </x:row>
    <x:row r="32" ht="27" customHeight="1">
      <x:c r="A32" s="2"/>
      <x:c r="B32" s="2"/>
      <x:c r="C32" s="2"/>
    </x:row>
    <x:row r="33" ht="27" customHeight="1">
      <x:c r="A33" s="2"/>
      <x:c r="B33" s="2"/>
      <x:c r="C33" s="2"/>
    </x:row>
    <x:row r="34" ht="27" customHeight="1">
      <x:c r="A34" s="2"/>
      <x:c r="B34" s="2"/>
      <x:c r="C34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" hidden="0" customWidth="1"/>
    <x:col min="2" max="2" width="67" hidden="0" customWidth="1"/>
    <x:col min="3" max="3" width="64" hidden="0" customWidth="1"/>
  </x:cols>
  <x:sheetData>
    <x:row r="1" ht="27" customHeight="1">
      <x:c r="A1" s="2"/>
      <x:c r="B1" s="2"/>
      <x:c r="C1" s="2"/>
    </x:row>
    <x:row r="2" ht="27" customHeight="1">
      <x:c r="A2" s="3" t="str">
        <x:v>Fontes e documentos de conferência</x:v>
      </x:c>
      <x:c r="B2" s="2"/>
      <x:c r="C2" s="2"/>
    </x:row>
    <x:row r="3" ht="27" customHeight="1">
      <x:c r="A3" s="4" t="str">
        <x:v>Consulta: 03/11/2026. Fatores TJSP de outubro/2026; Manual JF de julho/2026.</x:v>
      </x:c>
      <x:c r="B3" s="2"/>
      <x:c r="C3" s="2"/>
    </x:row>
    <x:row r="4" ht="27" customHeight="1">
      <x:c r="A4" s="2"/>
      <x:c r="B4" s="2"/>
      <x:c r="C4" s="2"/>
    </x:row>
    <x:row r="5" ht="43" customHeight="1">
      <x:c r="A5" s="11" t="str">
        <x:v>Competência</x:v>
      </x:c>
      <x:c r="B5" s="11" t="str">
        <x:v>Fator oficial do TJSP</x:v>
      </x:c>
      <x:c r="C5" s="11" t="str">
        <x:v>Localização no PDF</x:v>
      </x:c>
    </x:row>
    <x:row r="6" ht="39" customHeight="1">
      <x:c r="A6" s="2" t="str">
        <x:v>01/2025</x:v>
      </x:c>
      <x:c r="B6" s="22" t="n">
        <x:v>97.669945</x:v>
      </x:c>
      <x:c r="C6" s="20" t="str">
        <x:v>Página 2, coluna 2025, linha JAN.</x:v>
      </x:c>
    </x:row>
    <x:row r="7" ht="39" customHeight="1">
      <x:c r="A7" s="2" t="str">
        <x:v>04/2025</x:v>
      </x:c>
      <x:c r="B7" s="22" t="n">
        <x:v>99.613514</x:v>
      </x:c>
      <x:c r="C7" s="20" t="str">
        <x:v>Página 2, coluna 2025, linha ABR.</x:v>
      </x:c>
    </x:row>
    <x:row r="8" ht="39" customHeight="1">
      <x:c r="A8" s="2" t="str">
        <x:v>07/2026</x:v>
      </x:c>
      <x:c r="B8" s="22" t="n">
        <x:v>105.492562</x:v>
      </x:c>
      <x:c r="C8" s="20" t="str">
        <x:v>Página 3, continuação da coluna 2026, linha JUL.</x:v>
      </x:c>
    </x:row>
    <x:row r="9" ht="39" customHeight="1">
      <x:c r="A9" s="2" t="str">
        <x:v>10/2026</x:v>
      </x:c>
      <x:c r="B9" s="22" t="n">
        <x:v>105.869568</x:v>
      </x:c>
      <x:c r="C9" s="20" t="str">
        <x:v>Página 3, continuação da coluna 2026, linha OUT.</x:v>
      </x:c>
    </x:row>
    <x:row r="10" ht="27" customHeight="1">
      <x:c r="A10" s="2"/>
      <x:c r="B10" s="2"/>
      <x:c r="C10" s="2"/>
    </x:row>
    <x:row r="11" ht="27" customHeight="1">
      <x:c r="A11" s="4" t="str">
        <x:v>Observação I: valor ÷ fator inicial × fator final. A tabela não inclui juros moratórios.</x:v>
      </x:c>
      <x:c r="B11" s="2"/>
      <x:c r="C11" s="2"/>
    </x:row>
    <x:row r="12" ht="27" customHeight="1">
      <x:c r="A12" s="4" t="str">
        <x:v>O fator não decide a data do desembolso, a recuperabilidade ou o marco da verba.</x:v>
      </x:c>
      <x:c r="B12" s="2"/>
      <x:c r="C12" s="2"/>
    </x:row>
    <x:row r="13" ht="27" customHeight="1">
      <x:c r="A13" s="2"/>
      <x:c r="B13" s="2"/>
      <x:c r="C13" s="2"/>
    </x:row>
    <x:row r="14" ht="27" customHeight="1">
      <x:c r="A14" s="2"/>
      <x:c r="B14" s="2"/>
      <x:c r="C14" s="2"/>
    </x:row>
    <x:row r="15" ht="60" customHeight="1">
      <x:c r="A15" s="4" t="str">
        <x:v>Tabela Prática do TJSP</x:v>
      </x:c>
      <x:c r="B15" s="21" t="str">
        <x:v>https://api.tjsp.jus.br/Handlers/Handler/FileFetch.ashx?codigo=203157</x:v>
      </x:c>
      <x:c r="C15" s="2"/>
    </x:row>
    <x:row r="16" ht="27" customHeight="1">
      <x:c r="A16" s="2"/>
      <x:c r="B16" s="2"/>
      <x:c r="C16" s="2"/>
    </x:row>
    <x:row r="17" ht="60" customHeight="1">
      <x:c r="A17" s="4" t="str">
        <x:v>Portal de cálculos do TJSP</x:v>
      </x:c>
      <x:c r="B17" s="21" t="str">
        <x:v>https://www.tjsp.jus.br/PrimeiraInstancia/CalculosJudiciais</x:v>
      </x:c>
      <x:c r="C17" s="2"/>
    </x:row>
    <x:row r="18" ht="27" customHeight="1">
      <x:c r="A18" s="2"/>
      <x:c r="B18" s="2"/>
      <x:c r="C18" s="2"/>
    </x:row>
    <x:row r="19" ht="72" customHeight="1">
      <x:c r="A19" s="4" t="str">
        <x:v>CPC: arts. 82, 85, 473 e 524</x:v>
      </x:c>
      <x:c r="B19" s="21" t="str">
        <x:v>https://www2.camara.leg.br/legin/fed/lei/2015/lei-13105-16-marco-2015-780273-normaatualizada-pl.html</x:v>
      </x:c>
      <x:c r="C19" s="2"/>
    </x:row>
    <x:row r="20" ht="27" customHeight="1">
      <x:c r="A20" s="2"/>
      <x:c r="B20" s="2"/>
      <x:c r="C20" s="2"/>
    </x:row>
    <x:row r="21" ht="94" customHeight="1">
      <x:c r="A21" s="4" t="str">
        <x:v>Manual JF, itens 4.1.4.3 e 4.1.5</x:v>
      </x:c>
      <x:c r="B21" s="21" t="str">
        <x:v>https://www.cjf.jus.br/cjf/corregedoria-da-justica-federal/corregedoria-geral-da-justica-federal/manual-de-calculos-da-justica-federal-edicao-julho-de-2026.pdf</x:v>
      </x:c>
      <x:c r="C21" s="2"/>
    </x:row>
    <x:row r="22" ht="27" customHeight="1">
      <x:c r="A22" s="2"/>
      <x:c r="B22" s="2"/>
      <x:c r="C22" s="2"/>
    </x:row>
    <x:row r="23" ht="90" customHeight="1">
      <x:c r="A23" s="4" t="str">
        <x:v>STJ: Informativo 904, 06/10/2026</x:v>
      </x:c>
      <x:c r="B23" s="21" t="str">
        <x:v>https://processo.stj.jus.br/jurisprudencia/externo/informativo/?acao=pesquisarumaedicao&amp;livre=%270904%27.cod.</x:v>
      </x:c>
      <x:c r="C23" s="2"/>
    </x:row>
    <x:row r="24" ht="27" customHeight="1">
      <x:c r="A24" s="2"/>
      <x:c r="B24" s="2"/>
      <x:c r="C24" s="2"/>
    </x:row>
    <x:row r="25" ht="72" customHeight="1">
      <x:c r="A25" s="4" t="str">
        <x:v>STJ: Informativo 731, 04/04/2022</x:v>
      </x:c>
      <x:c r="B25" s="21" t="str">
        <x:v>https://processo.stj.jus.br/jurisprudencia/externo/informativo/?livre=%40CNOT%3D018936</x:v>
      </x:c>
      <x:c r="C25" s="2"/>
    </x:row>
    <x:row r="26" ht="27" customHeight="1">
      <x:c r="A26" s="2"/>
      <x:c r="B26" s="2"/>
      <x:c r="C26" s="2"/>
    </x:row>
    <x:row r="27" ht="27" customHeight="1">
      <x:c r="A27" s="2"/>
      <x:c r="B27" s="2"/>
      <x:c r="C27" s="2"/>
    </x:row>
    <x:row r="28" ht="27" customHeight="1">
      <x:c r="A28" s="4" t="str">
        <x:v>SHA-256 da cópia do PDF TJSP</x:v>
      </x:c>
      <x:c r="B28" s="2"/>
      <x:c r="C28" s="2"/>
    </x:row>
    <x:row r="29" ht="48" customHeight="1">
      <x:c r="A29" s="2"/>
      <x:c r="B29" s="21" t="str">
        <x:v>025a6f779dddb3ccbe06a1ab561c4d50efc92d996d552523161c4f8884930be8</x:v>
      </x:c>
      <x:c r="C29" s="2"/>
    </x:row>
    <x:row r="30" ht="27" customHeight="1">
      <x:c r="A30" s="2"/>
      <x:c r="B30" s="2"/>
      <x:c r="C30" s="2"/>
    </x:row>
    <x:row r="31" ht="27" customHeight="1">
      <x:c r="A31" s="4" t="str">
        <x:v>A identidade do arquivo não demonstra adequação do critério ao título.</x:v>
      </x:c>
      <x:c r="B31" s="2"/>
      <x:c r="C31" s="2"/>
    </x:row>
    <x:row r="32" ht="27" customHeight="1">
      <x:c r="A32" s="2"/>
      <x:c r="B32" s="2"/>
      <x:c r="C32" s="2"/>
    </x:row>
    <x:row r="33" ht="43" customHeight="1">
      <x:c r="A33" s="11" t="str">
        <x:v>Conferência documental</x:v>
      </x:c>
      <x:c r="B33" s="11" t="str">
        <x:v>Material a reunir</x:v>
      </x:c>
      <x:c r="C33" s="11" t="str">
        <x:v>O que registrar</x:v>
      </x:c>
    </x:row>
    <x:row r="34" ht="66" customHeight="1">
      <x:c r="A34" s="20" t="str">
        <x:v>Gasto e pagamento</x:v>
      </x:c>
      <x:c r="B34" s="20" t="str">
        <x:v>Guia, recibo, comprovante, extrato e identificação do pagador.</x:v>
      </x:c>
      <x:c r="C34" s="20" t="str">
        <x:v>Valor efetivamente adiantado; emissão e pagamento separados.</x:v>
      </x:c>
    </x:row>
    <x:row r="35" ht="66" customHeight="1">
      <x:c r="A35" s="20" t="str">
        <x:v>Vínculo e reembolso</x:v>
      </x:c>
      <x:c r="B35" s="20" t="str">
        <x:v>Ato processual, título, natureza da despesa e reembolso anterior.</x:v>
      </x:c>
      <x:c r="C35" s="20" t="str">
        <x:v>Condição de recuperabilidade e eventual baixa já ocorrida.</x:v>
      </x:c>
    </x:row>
    <x:row r="36" ht="66" customHeight="1">
      <x:c r="A36" s="20" t="str">
        <x:v>Parcela não adiantada</x:v>
      </x:c>
      <x:c r="B36" s="20" t="str">
        <x:v>Documento de G-C e movimento de R$ 900,00 no exemplo.</x:v>
      </x:c>
      <x:c r="C36" s="20" t="str">
        <x:v>R$ 600,00 não são tratados como adiantamento nem como dívida extinta.</x:v>
      </x:c>
    </x:row>
    <x:row r="37" ht="66" customHeight="1">
      <x:c r="A37" s="20" t="str">
        <x:v>Retificação</x:v>
      </x:c>
      <x:c r="B37" s="20" t="str">
        <x:v>Memórias anterior e revisada com identificadores estáveis.</x:v>
      </x:c>
      <x:c r="C37" s="20" t="str">
        <x:v>Somente G-C muda entre versões; demais linhas e fatores preservados.</x:v>
      </x:c>
    </x:row>
    <x:row r="38" ht="66" customHeight="1">
      <x:c r="A38" s="20" t="str">
        <x:v>Honorários fixos</x:v>
      </x:c>
      <x:c r="B38" s="20" t="str">
        <x:v>Decisão, arbitramento, trânsito e regime pertinente.</x:v>
      </x:c>
      <x:c r="C38" s="20" t="str">
        <x:v>Correção e mora têm marcos próprios.</x:v>
      </x:c>
    </x:row>
    <x:row r="39" ht="66" customHeight="1">
      <x:c r="A39" s="20" t="str">
        <x:v>Custas diferidas</x:v>
      </x:c>
      <x:c r="B39" s="20" t="str">
        <x:v>Enquadramento no art. 82, § 3º, e natureza do ato.</x:v>
      </x:c>
      <x:c r="C39" s="20" t="str">
        <x:v>Dispensa de adiantamento não é isenção geral nem pagamento já realizado.</x:v>
      </x:c>
    </x:row>
    <x:row r="40" ht="27" customHeight="1">
      <x:c r="A40" s="2"/>
      <x:c r="B40" s="2"/>
      <x:c r="C40" s="2"/>
    </x:row>
    <x:row r="41" ht="27" customHeight="1">
      <x:c r="A41" s="2"/>
      <x:c r="B41" s="2"/>
      <x:c r="C41" s="2"/>
    </x:row>
    <x:row r="42" ht="27" customHeight="1">
      <x:c r="A42" s="4" t="str">
        <x:v>Preserve a edição, o arquivo e os marcos da memória antes de cada revisão.</x:v>
      </x:c>
      <x:c r="B42" s="2"/>
      <x:c r="C42" s="2"/>
    </x:row>
    <x:row r="43" ht="27" customHeight="1">
      <x:c r="A43" s="2"/>
      <x:c r="B43" s="2"/>
      <x:c r="C43" s="2"/>
    </x:row>
    <x:row r="44" ht="27" customHeight="1">
      <x:c r="A44" s="4" t="str">
        <x:v>Costa Nova Associados | versão 1.0 | material público sem dados de cliente.</x:v>
      </x:c>
      <x:c r="B44" s="2"/>
      <x:c r="C44" s="2"/>
    </x:row>
    <x:row r="45" ht="27" customHeight="1">
      <x:c r="A45" s="2"/>
      <x:c r="B45" s="2"/>
      <x:c r="C45" s="2"/>
    </x:row>
    <x:row r="46" ht="27" customHeight="1">
      <x:c r="A46" s="2"/>
      <x:c r="B46" s="2"/>
      <x:c r="C46" s="2"/>
    </x:row>
  </x:sheetData>
  <x:pageMargins left="0.7" right="0.7" top="0.75" bottom="0.75" header="0.3" footer="0.3"/>
</x:worksheet>
</file>