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3d33df46f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te temporal" sheetId="1" r:id="Rc104bc2d3e504f49"/>
    <x:sheet xmlns:r="http://schemas.openxmlformats.org/officeDocument/2006/relationships" name="Importação" sheetId="2" r:id="R9fba1eea82354caf"/>
    <x:sheet xmlns:r="http://schemas.openxmlformats.org/officeDocument/2006/relationships" name="Fontes" sheetId="3" r:id="R43b66f44b50844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&quot;R$ &quot;#,##0.00;&quot;-R$ &quot;#,##0.00"/>
    <x:numFmt numFmtId="201" formatCode="0.000000000000"/>
    <x:numFmt numFmtId="202" formatCode="mm/yyyy"/>
    <x:numFmt numFmtId="203" formatCode="0.00"/>
    <x:numFmt numFmtId="204" formatCode="0.000000"/>
    <x:numFmt numFmtId="205" formatCode="0"/>
  </x:numFmts>
  <x:fonts count="7">
    <x:font>
      <x:sz val="11"/>
      <x:name val="Carlito"/>
    </x:font>
    <x:font>
      <x:sz val="10"/>
      <x:color rgb="FF061326"/>
      <x:name val="Arial"/>
    </x:font>
    <x:font>
      <x:b/>
      <x:sz val="15"/>
      <x:color rgb="FF061326"/>
      <x:name val="Arial"/>
    </x:font>
    <x:font>
      <x:sz val="10"/>
      <x:color rgb="FF061326"/>
      <x:name val="Arial"/>
    </x:font>
    <x:font>
      <x:b/>
      <x:sz val="10"/>
      <x:color rgb="FFFFFFFF"/>
      <x:name val="Arial"/>
    </x:font>
    <x:font>
      <x:b/>
      <x:sz val="10"/>
      <x:color rgb="FF061326"/>
      <x:name val="Arial"/>
    </x:font>
    <x:font>
      <x:b/>
      <x:sz val="13"/>
      <x:color rgb="FF06132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061326"/>
      </x:patternFill>
    </x:fill>
    <x:fill>
      <x:patternFill patternType="solid">
        <x:fgColor rgb="FFF1F3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81f04df33470b" /><Relationship Type="http://schemas.openxmlformats.org/officeDocument/2006/relationships/theme" Target="/xl/theme/theme1.xml" Id="R082adaefc5bc484a" /><Relationship Type="http://schemas.openxmlformats.org/officeDocument/2006/relationships/sharedStrings" Target="/xl/sharedStrings.xml" Id="Rbffb7f9021924a71" /><Relationship Type="http://schemas.openxmlformats.org/officeDocument/2006/relationships/worksheet" Target="/xl/worksheets/sheet1.xml" Id="Rc104bc2d3e504f49" /><Relationship Type="http://schemas.openxmlformats.org/officeDocument/2006/relationships/worksheet" Target="/xl/worksheets/sheet2.xml" Id="R9fba1eea82354caf" /><Relationship Type="http://schemas.openxmlformats.org/officeDocument/2006/relationships/worksheet" Target="/xl/worksheets/sheet3.xml" Id="R43b66f44b50844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4" hidden="0" customWidth="1"/>
    <x:col min="3" max="3" width="24" hidden="0" customWidth="1"/>
    <x:col min="4" max="4" width="25" hidden="0" customWidth="1"/>
    <x:col min="5" max="5" width="28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Corte temporal | IPCA 2026</x:v>
      </x:c>
      <x:c r="B2" s="2"/>
      <x:c r="C2" s="2"/>
      <x:c r="D2" s="2"/>
      <x:c r="E2" s="2"/>
    </x:row>
    <x:row r="3" ht="26" customHeight="1">
      <x:c r="A3" s="4" t="str">
        <x:v>Saldo já posicionado em 30/06.</x:v>
      </x:c>
      <x:c r="B3" s="2"/>
      <x:c r="C3" s="2"/>
      <x:c r="D3" s="4" t="str">
        <x:v>Atualização solicitada até 30/09.</x:v>
      </x:c>
      <x:c r="E3" s="2"/>
    </x:row>
    <x:row r="4" ht="26" customHeight="1">
      <x:c r="A4" s="2"/>
      <x:c r="B4" s="2"/>
      <x:c r="C4" s="2"/>
      <x:c r="D4" s="2"/>
      <x:c r="E4" s="2"/>
    </x:row>
    <x:row r="5" ht="26" customHeight="1">
      <x:c r="A5" s="4" t="str">
        <x:v>Saldo hipotético em reais</x:v>
      </x:c>
      <x:c r="B5" s="6" t="n">
        <x:v>100000</x:v>
      </x:c>
      <x:c r="C5" s="2"/>
      <x:c r="D5" s="2"/>
      <x:c r="E5" s="2"/>
    </x:row>
    <x:row r="6" ht="26" customHeight="1">
      <x:c r="A6" s="4" t="str">
        <x:v>Emissão do documento: 02/11/2026.</x:v>
      </x:c>
      <x:c r="B6" s="2"/>
      <x:c r="C6" s="2"/>
      <x:c r="D6" s="4" t="str">
        <x:v>A emissão não redefine a data-base.</x:v>
      </x:c>
      <x:c r="E6" s="2"/>
    </x:row>
    <x:row r="7" ht="26" customHeight="1">
      <x:c r="A7" s="2"/>
      <x:c r="B7" s="2"/>
      <x:c r="C7" s="2"/>
      <x:c r="D7" s="2"/>
      <x:c r="E7" s="2"/>
    </x:row>
    <x:row r="8" ht="46" customHeight="1">
      <x:c r="A8" s="10" t="str">
        <x:v>Hipótese</x:v>
      </x:c>
      <x:c r="B8" s="10" t="str">
        <x:v>Fator aplicado</x:v>
      </x:c>
      <x:c r="C8" s="10" t="str">
        <x:v>Saldo em setembro</x:v>
      </x:c>
      <x:c r="D8" s="10" t="str">
        <x:v>Diferença ante referência</x:v>
      </x:c>
      <x:c r="E8" s="2"/>
    </x:row>
    <x:row r="9" ht="26" customHeight="1">
      <x:c r="A9" s="13" t="str">
        <x:v>Referência: julho a setembro</x:v>
      </x:c>
      <x:c r="B9" s="14" t="n">
        <x:f>'Fontes'!E15/'Fontes'!E12</x:f>
        <x:v>1.005677241632</x:v>
      </x:c>
      <x:c r="C9" s="15" t="n">
        <x:f>$B$5*B9</x:f>
        <x:v>100567.7241632</x:v>
      </x:c>
      <x:c r="D9" s="15" t="n">
        <x:f>C9-$C$9</x:f>
        <x:v>0</x:v>
      </x:c>
      <x:c r="E9" s="2"/>
    </x:row>
    <x:row r="10" ht="26" customHeight="1">
      <x:c r="A10" s="2" t="str">
        <x:v>Janeiro a junho reaplicados</x:v>
      </x:c>
      <x:c r="B10" s="11" t="n">
        <x:f>'Fontes'!E15</x:f>
        <x:v>1.0395131661231034</x:v>
      </x:c>
      <x:c r="C10" s="12" t="n">
        <x:f>$B$5*B10</x:f>
        <x:v>103951.31661231034</x:v>
      </x:c>
      <x:c r="D10" s="12" t="n">
        <x:f>C10-$C$9</x:f>
        <x:v>3383.5924491103506</x:v>
      </x:c>
      <x:c r="E10" s="2"/>
    </x:row>
    <x:row r="11" ht="26" customHeight="1">
      <x:c r="A11" s="2" t="str">
        <x:v>Intervalo novo omitido</x:v>
      </x:c>
      <x:c r="B11" s="11" t="n">
        <x:f>1</x:f>
        <x:v>1</x:v>
      </x:c>
      <x:c r="C11" s="12" t="n">
        <x:f>$B$5*B11</x:f>
        <x:v>100000</x:v>
      </x:c>
      <x:c r="D11" s="12" t="n">
        <x:f>C11-$C$9</x:f>
        <x:v>-567.7241631999932</x:v>
      </x:c>
      <x:c r="E11" s="2"/>
    </x:row>
    <x:row r="12" ht="26" customHeight="1">
      <x:c r="A12" s="2"/>
      <x:c r="B12" s="2"/>
      <x:c r="C12" s="2"/>
      <x:c r="D12" s="2"/>
      <x:c r="E12" s="2"/>
    </x:row>
    <x:row r="13" ht="26" customHeight="1">
      <x:c r="A13" s="4" t="str">
        <x:v>O pedido fixa a data final de setembro.</x:v>
      </x:c>
      <x:c r="B13" s="2"/>
      <x:c r="C13" s="2"/>
      <x:c r="D13" s="4" t="str">
        <x:v>Sem juros, pagamentos ou piso nominal.</x:v>
      </x:c>
      <x:c r="E13" s="2"/>
    </x:row>
    <x:row r="14" ht="26" customHeight="1">
      <x:c r="A14" s="4" t="str">
        <x:v>Se o escopo mantiver junho, a mera emissão</x:v>
      </x:c>
      <x:c r="B14" s="2"/>
      <x:c r="C14" s="2"/>
      <x:c r="D14" s="4" t="str">
        <x:v>O modelo não escolhe o índice do caso.</x:v>
      </x:c>
      <x:c r="E14" s="2"/>
    </x:row>
    <x:row r="15" ht="26" customHeight="1">
      <x:c r="A15" s="4" t="str">
        <x:v>em novembro não altera o saldo de junho.</x:v>
      </x:c>
      <x:c r="B15" s="2"/>
      <x:c r="C15" s="2"/>
      <x:c r="D15" s="2"/>
      <x:c r="E15" s="2"/>
    </x:row>
    <x:row r="16" ht="26" customHeight="1">
      <x:c r="A16" s="2"/>
      <x:c r="B16" s="2"/>
      <x:c r="C16" s="2"/>
      <x:c r="D16" s="2"/>
      <x:c r="E16" s="2"/>
    </x:row>
    <x:row r="17" ht="46" customHeight="1">
      <x:c r="A17" s="10" t="str">
        <x:v>Competência nova</x:v>
      </x:c>
      <x:c r="B17" s="10" t="str">
        <x:v>IPCA (% no mês)</x:v>
      </x:c>
      <x:c r="C17" s="10" t="str">
        <x:v>Fator mensal</x:v>
      </x:c>
      <x:c r="D17" s="10" t="str">
        <x:v>Produto do intervalo novo</x:v>
      </x:c>
      <x:c r="E17" s="2"/>
    </x:row>
    <x:row r="18" ht="26" customHeight="1">
      <x:c r="A18" s="16" t="n">
        <x:f>'Fontes'!A13</x:f>
        <x:v>46204</x:v>
      </x:c>
      <x:c r="B18" s="17" t="n">
        <x:f>'Fontes'!B13</x:f>
        <x:v>0.07</x:v>
      </x:c>
      <x:c r="C18" s="11" t="n">
        <x:f>1+B18/100</x:f>
        <x:v>1.0007</x:v>
      </x:c>
      <x:c r="D18" s="11" t="n">
        <x:f>C18</x:f>
        <x:v>1.0007</x:v>
      </x:c>
      <x:c r="E18" s="2"/>
    </x:row>
    <x:row r="19" ht="26" customHeight="1">
      <x:c r="A19" s="16" t="n">
        <x:f>'Fontes'!A14</x:f>
        <x:v>46235</x:v>
      </x:c>
      <x:c r="B19" s="17" t="n">
        <x:f>'Fontes'!B14</x:f>
        <x:v>-0.32</x:v>
      </x:c>
      <x:c r="C19" s="11" t="n">
        <x:f>1+B19/100</x:f>
        <x:v>0.9968</x:v>
      </x:c>
      <x:c r="D19" s="11" t="n">
        <x:f>D18*C19</x:f>
        <x:v>0.9974977599999999</x:v>
      </x:c>
      <x:c r="E19" s="2"/>
    </x:row>
    <x:row r="20" ht="26" customHeight="1">
      <x:c r="A20" s="16" t="n">
        <x:f>'Fontes'!A15</x:f>
        <x:v>46266</x:v>
      </x:c>
      <x:c r="B20" s="17" t="n">
        <x:f>'Fontes'!B15</x:f>
        <x:v>0.82</x:v>
      </x:c>
      <x:c r="C20" s="11" t="n">
        <x:f>1+B20/100</x:f>
        <x:v>1.0082</x:v>
      </x:c>
      <x:c r="D20" s="11" t="n">
        <x:f>D19*C20</x:f>
        <x:v>1.005677241632</x:v>
      </x:c>
      <x:c r="E20" s="2"/>
    </x:row>
    <x:row r="21" ht="26" customHeight="1">
      <x:c r="A21" s="2"/>
      <x:c r="B21" s="2"/>
      <x:c r="C21" s="2"/>
      <x:c r="D21" s="2"/>
      <x:c r="E21" s="2"/>
    </x:row>
    <x:row r="22" ht="26" customHeight="1">
      <x:c r="A22" s="4" t="str">
        <x:v>A razão entre fatores acumulados recupera</x:v>
      </x:c>
      <x:c r="B22" s="2"/>
      <x:c r="C22" s="2"/>
      <x:c r="D22" s="4" t="str">
        <x:v>Célula amarela: saldo editável.</x:v>
      </x:c>
      <x:c r="E22" s="2"/>
    </x:row>
    <x:row r="23" ht="26" customHeight="1">
      <x:c r="A23" s="4" t="str">
        <x:v>o mesmo produto de julho a setembro.</x:v>
      </x:c>
      <x:c r="B23" s="2"/>
      <x:c r="C23" s="2"/>
      <x:c r="D23" s="4" t="str">
        <x:v>Demais datas: recorte fixo do exercício.</x:v>
      </x:c>
      <x:c r="E23" s="2"/>
    </x:row>
    <x:row r="24" ht="26" customHeight="1">
      <x:c r="A24" s="2"/>
      <x:c r="B24" s="2"/>
      <x:c r="C24" s="2"/>
      <x:c r="D24" s="2"/>
      <x:c r="E24" s="2"/>
    </x:row>
    <x:row r="25" ht="26" customHeight="1">
      <x:c r="A25" s="4" t="str">
        <x:v>Reaplicar janeiro a junho duplica um período.</x:v>
      </x:c>
      <x:c r="B25" s="2"/>
      <x:c r="C25" s="2"/>
      <x:c r="D25" s="2"/>
      <x:c r="E25" s="2"/>
    </x:row>
    <x:row r="26" ht="26" customHeight="1">
      <x:c r="A26" s="4" t="str">
        <x:v>Omitir o intervalo pedido deixa de apropriar</x:v>
      </x:c>
      <x:c r="B26" s="2"/>
      <x:c r="C26" s="2"/>
      <x:c r="D26" s="2"/>
      <x:c r="E26" s="2"/>
    </x:row>
    <x:row r="27" ht="26" customHeight="1">
      <x:c r="A27" s="4" t="str">
        <x:v>o efeito financeiro de julho a setembro.</x:v>
      </x:c>
      <x:c r="B27" s="2"/>
      <x:c r="C27" s="2"/>
      <x:c r="D27" s="2"/>
      <x:c r="E27" s="2"/>
    </x:row>
    <x:row r="28" ht="26" customHeight="1">
      <x:c r="A28" s="2"/>
      <x:c r="B28" s="2"/>
      <x:c r="C28" s="2"/>
      <x:c r="D28" s="2"/>
      <x:c r="E28" s="2"/>
    </x:row>
    <x:row r="29" ht="26" customHeight="1">
      <x:c r="A29" s="4" t="str">
        <x:v>Diferenças antes do arredondamento final.</x:v>
      </x:c>
      <x:c r="B29" s="2"/>
      <x:c r="C29" s="2"/>
      <x:c r="D29" s="4" t="str">
        <x:v>Subtrair os saldos exibidos pode variar</x:v>
      </x:c>
      <x:c r="E29" s="2"/>
    </x:row>
    <x:row r="30" ht="26" customHeight="1">
      <x:c r="A30" s="2"/>
      <x:c r="B30" s="2"/>
      <x:c r="C30" s="2"/>
      <x:c r="D30" s="4" t="str">
        <x:v>R$ 0,01 ante a diferença calculada.</x:v>
      </x:c>
      <x:c r="E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24" hidden="0" customWidth="1"/>
    <x:col min="3" max="3" width="24" hidden="0" customWidth="1"/>
    <x:col min="4" max="4" width="26" hidden="0" customWidth="1"/>
    <x:col min="5" max="5" width="29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Importação | mês, série e sinal</x:v>
      </x:c>
      <x:c r="B2" s="2"/>
      <x:c r="C2" s="2"/>
      <x:c r="D2" s="2"/>
      <x:c r="E2" s="2"/>
    </x:row>
    <x:row r="3" ht="26" customHeight="1">
      <x:c r="A3" s="4" t="str">
        <x:v>Compare o importado com a fonte preservada.</x:v>
      </x:c>
      <x:c r="B3" s="2"/>
      <x:c r="C3" s="2"/>
      <x:c r="D3" s="2"/>
      <x:c r="E3" s="2"/>
    </x:row>
    <x:row r="4" ht="26" customHeight="1">
      <x:c r="A4" s="2"/>
      <x:c r="B4" s="2"/>
      <x:c r="C4" s="2"/>
      <x:c r="D4" s="2"/>
      <x:c r="E4" s="2"/>
    </x:row>
    <x:row r="5" ht="26" customHeight="1">
      <x:c r="A5" s="4" t="str">
        <x:v>Situação da importação</x:v>
      </x:c>
      <x:c r="B5" s="18" t="str">
        <x:f>IF(AND(COUNT(B8:B11)=3,COUNT(C8:C11)=3,COUNTIF(E17:E19,"CONFERE")=3),"CONCILIADA","REVER IMPORTAÇÃO")</x:f>
        <x:v>CONCILIADA</x:v>
      </x:c>
      <x:c r="C5" s="2"/>
      <x:c r="D5" s="2"/>
      <x:c r="E5" s="2"/>
    </x:row>
    <x:row r="6" ht="26" customHeight="1">
      <x:c r="A6" s="2"/>
      <x:c r="B6" s="2"/>
      <x:c r="C6" s="2"/>
      <x:c r="D6" s="2"/>
      <x:c r="E6" s="2"/>
    </x:row>
    <x:row r="7" ht="46" customHeight="1">
      <x:c r="A7" s="10" t="str">
        <x:v>Série SGS</x:v>
      </x:c>
      <x:c r="B7" s="10" t="str">
        <x:v>Competência importada</x:v>
      </x:c>
      <x:c r="C7" s="10" t="str">
        <x:v>Taxa importada (%)</x:v>
      </x:c>
      <x:c r="D7" s="10" t="str">
        <x:v>Chave série + competência</x:v>
      </x:c>
      <x:c r="E7" s="10" t="str">
        <x:v>Fator importado</x:v>
      </x:c>
    </x:row>
    <x:row r="8" ht="26" customHeight="1">
      <x:c r="A8" s="19" t="n">
        <x:v>433</x:v>
      </x:c>
      <x:c r="B8" s="20" t="n">
        <x:v>46204</x:v>
      </x:c>
      <x:c r="C8" s="21" t="n">
        <x:v>0.07</x:v>
      </x:c>
      <x:c r="D8" s="2" t="str">
        <x:f>IF(COUNT(B8)=0,"",IF(COUNTIFS($A$8:$A$11,A8,$B$8:$B$11,B8)&gt;1,"REPETIDA","ÚNICA"))</x:f>
        <x:v>ÚNICA</x:v>
      </x:c>
      <x:c r="E8" s="22" t="n">
        <x:f>IF(COUNT(C8)=1,1+C8/100,1)</x:f>
        <x:v>1.0007</x:v>
      </x:c>
    </x:row>
    <x:row r="9" ht="26" customHeight="1">
      <x:c r="A9" s="19" t="n">
        <x:v>433</x:v>
      </x:c>
      <x:c r="B9" s="20" t="n">
        <x:v>46235</x:v>
      </x:c>
      <x:c r="C9" s="21" t="n">
        <x:v>-0.32</x:v>
      </x:c>
      <x:c r="D9" s="2" t="str">
        <x:f>IF(COUNT(B9)=0,"",IF(COUNTIFS($A$8:$A$11,A9,$B$8:$B$11,B9)&gt;1,"REPETIDA","ÚNICA"))</x:f>
        <x:v>ÚNICA</x:v>
      </x:c>
      <x:c r="E9" s="22" t="n">
        <x:f>IF(COUNT(C9)=1,1+C9/100,1)</x:f>
        <x:v>0.9968</x:v>
      </x:c>
    </x:row>
    <x:row r="10" ht="26" customHeight="1">
      <x:c r="A10" s="19" t="n">
        <x:v>433</x:v>
      </x:c>
      <x:c r="B10" s="20" t="n">
        <x:v>46266</x:v>
      </x:c>
      <x:c r="C10" s="21" t="n">
        <x:v>0.82</x:v>
      </x:c>
      <x:c r="D10" s="2" t="str">
        <x:f>IF(COUNT(B10)=0,"",IF(COUNTIFS($A$8:$A$11,A10,$B$8:$B$11,B10)&gt;1,"REPETIDA","ÚNICA"))</x:f>
        <x:v>ÚNICA</x:v>
      </x:c>
      <x:c r="E10" s="22" t="n">
        <x:f>IF(COUNT(C10)=1,1+C10/100,1)</x:f>
        <x:v>1.0082</x:v>
      </x:c>
    </x:row>
    <x:row r="11" ht="26" customHeight="1">
      <x:c r="A11" s="19"/>
      <x:c r="B11" s="20"/>
      <x:c r="C11" s="21"/>
      <x:c r="D11" s="2" t="str">
        <x:f>IF(COUNT(B11)=0,"",IF(COUNTIFS($A$8:$A$11,A11,$B$8:$B$11,B11)&gt;1,"REPETIDA","ÚNICA"))</x:f>
      </x:c>
      <x:c r="E11" s="22" t="n">
        <x:f>IF(COUNT(C11)=1,1+C11/100,1)</x:f>
        <x:v>1</x:v>
      </x:c>
    </x:row>
    <x:row r="12" ht="26" customHeight="1">
      <x:c r="A12" s="2"/>
      <x:c r="B12" s="2"/>
      <x:c r="C12" s="2"/>
      <x:c r="D12" s="2"/>
      <x:c r="E12" s="2"/>
    </x:row>
    <x:row r="13" ht="26" customHeight="1">
      <x:c r="A13" s="4" t="str">
        <x:v>Linha extra: informe série, mês e taxa.</x:v>
      </x:c>
      <x:c r="B13" s="2"/>
      <x:c r="C13" s="2"/>
      <x:c r="D13" s="4" t="str">
        <x:v>Importação conciliada não valida o regime.</x:v>
      </x:c>
      <x:c r="E13" s="2"/>
    </x:row>
    <x:row r="14" ht="26" customHeight="1">
      <x:c r="A14" s="4" t="str">
        <x:v>A fonte é preservada na última aba.</x:v>
      </x:c>
      <x:c r="B14" s="2"/>
      <x:c r="C14" s="2"/>
      <x:c r="D14" s="2"/>
      <x:c r="E14" s="2"/>
    </x:row>
    <x:row r="15" ht="26" customHeight="1">
      <x:c r="A15" s="2"/>
      <x:c r="B15" s="2"/>
      <x:c r="C15" s="2"/>
      <x:c r="D15" s="2"/>
      <x:c r="E15" s="2"/>
    </x:row>
    <x:row r="16" ht="46" customHeight="1">
      <x:c r="A16" s="10" t="str">
        <x:v>Competência esperada</x:v>
      </x:c>
      <x:c r="B16" s="10" t="str">
        <x:v>Taxa oficial (%)</x:v>
      </x:c>
      <x:c r="C16" s="10" t="str">
        <x:v>Ocorrências importadas</x:v>
      </x:c>
      <x:c r="D16" s="10" t="str">
        <x:v>Taxa importada única (%)</x:v>
      </x:c>
      <x:c r="E16" s="10" t="str">
        <x:v>Confronto com a fonte</x:v>
      </x:c>
    </x:row>
    <x:row r="17" ht="26" customHeight="1">
      <x:c r="A17" s="16" t="n">
        <x:f>'Fontes'!A13</x:f>
        <x:v>46204</x:v>
      </x:c>
      <x:c r="B17" s="17" t="n">
        <x:f>'Fontes'!B13</x:f>
        <x:v>0.07</x:v>
      </x:c>
      <x:c r="C17" s="23" t="n">
        <x:f>COUNTIFS($A$8:$A$11,433,$B$8:$B$11,A17)</x:f>
        <x:v>1</x:v>
      </x:c>
      <x:c r="D17" s="17" t="n">
        <x:f>IF(C17=1,SUMIFS($C$8:$C$11,$A$8:$A$11,433,$B$8:$B$11,A17),"REVER")</x:f>
        <x:v>0.07</x:v>
      </x:c>
      <x:c r="E17" s="2" t="str">
        <x:f>IF(C17&lt;&gt;1,"MÊS AUSENTE/REPETIDO",IF(ABS(D17-B17)&lt;0.0000000001,"CONFERE","TAXA/SINAL DIFERE"))</x:f>
        <x:v>CONFERE</x:v>
      </x:c>
    </x:row>
    <x:row r="18" ht="26" customHeight="1">
      <x:c r="A18" s="16" t="n">
        <x:f>'Fontes'!A14</x:f>
        <x:v>46235</x:v>
      </x:c>
      <x:c r="B18" s="17" t="n">
        <x:f>'Fontes'!B14</x:f>
        <x:v>-0.32</x:v>
      </x:c>
      <x:c r="C18" s="23" t="n">
        <x:f>COUNTIFS($A$8:$A$11,433,$B$8:$B$11,A18)</x:f>
        <x:v>1</x:v>
      </x:c>
      <x:c r="D18" s="17" t="n">
        <x:f>IF(C18=1,SUMIFS($C$8:$C$11,$A$8:$A$11,433,$B$8:$B$11,A18),"REVER")</x:f>
        <x:v>-0.32</x:v>
      </x:c>
      <x:c r="E18" s="2" t="str">
        <x:f>IF(C18&lt;&gt;1,"MÊS AUSENTE/REPETIDO",IF(ABS(D18-B18)&lt;0.0000000001,"CONFERE","TAXA/SINAL DIFERE"))</x:f>
        <x:v>CONFERE</x:v>
      </x:c>
    </x:row>
    <x:row r="19" ht="26" customHeight="1">
      <x:c r="A19" s="16" t="n">
        <x:f>'Fontes'!A15</x:f>
        <x:v>46266</x:v>
      </x:c>
      <x:c r="B19" s="17" t="n">
        <x:f>'Fontes'!B15</x:f>
        <x:v>0.82</x:v>
      </x:c>
      <x:c r="C19" s="23" t="n">
        <x:f>COUNTIFS($A$8:$A$11,433,$B$8:$B$11,A19)</x:f>
        <x:v>1</x:v>
      </x:c>
      <x:c r="D19" s="17" t="n">
        <x:f>IF(C19=1,SUMIFS($C$8:$C$11,$A$8:$A$11,433,$B$8:$B$11,A19),"REVER")</x:f>
        <x:v>0.82</x:v>
      </x:c>
      <x:c r="E19" s="2" t="str">
        <x:f>IF(C19&lt;&gt;1,"MÊS AUSENTE/REPETIDO",IF(ABS(D19-B19)&lt;0.0000000001,"CONFERE","TAXA/SINAL DIFERE"))</x:f>
        <x:v>CONFERE</x:v>
      </x:c>
    </x:row>
    <x:row r="20" ht="26" customHeight="1">
      <x:c r="A20" s="2"/>
      <x:c r="B20" s="2"/>
      <x:c r="C20" s="2"/>
      <x:c r="D20" s="2"/>
      <x:c r="E20" s="2"/>
    </x:row>
    <x:row r="21" ht="26" customHeight="1">
      <x:c r="A21" s="4" t="str">
        <x:v>Saldo calculado pela importação</x:v>
      </x:c>
      <x:c r="B21" s="24" t="n">
        <x:f>IF(B5="CONCILIADA",'Corte temporal'!B5*PRODUCT(E8:E11),"REVER")</x:f>
        <x:v>100567.7241632</x:v>
      </x:c>
      <x:c r="C21" s="2"/>
      <x:c r="D21" s="2"/>
      <x:c r="E21" s="2"/>
    </x:row>
    <x:row r="22" ht="26" customHeight="1">
      <x:c r="A22" s="2"/>
      <x:c r="B22" s="2"/>
      <x:c r="C22" s="2"/>
      <x:c r="D22" s="2"/>
      <x:c r="E22" s="2"/>
    </x:row>
    <x:row r="23" ht="26" customHeight="1">
      <x:c r="A23" s="4" t="str">
        <x:v>Testes deliberados de falha, independentes da área editável.</x:v>
      </x:c>
      <x:c r="B23" s="2"/>
      <x:c r="C23" s="2"/>
      <x:c r="D23" s="2"/>
      <x:c r="E23" s="2"/>
    </x:row>
    <x:row r="24" ht="26" customHeight="1">
      <x:c r="A24" s="2"/>
      <x:c r="B24" s="2"/>
      <x:c r="C24" s="2"/>
      <x:c r="D24" s="2"/>
      <x:c r="E24" s="2"/>
    </x:row>
    <x:row r="25" ht="46" customHeight="1">
      <x:c r="A25" s="10" t="str">
        <x:v>Falha testada isoladamente</x:v>
      </x:c>
      <x:c r="B25" s="10" t="str">
        <x:v>Fator com a falha</x:v>
      </x:c>
      <x:c r="C25" s="10" t="str">
        <x:v>Saldo do teste</x:v>
      </x:c>
      <x:c r="D25" s="10" t="str">
        <x:v>Diferença ante referência</x:v>
      </x:c>
      <x:c r="E25" s="2"/>
    </x:row>
    <x:row r="26" ht="26" customHeight="1">
      <x:c r="A26" s="2" t="str">
        <x:v>Agosto com sinal trocado</x:v>
      </x:c>
      <x:c r="B26" s="11" t="n">
        <x:f>(1+'Fontes'!B13/100)*(1+ABS('Fontes'!B14)/100)*(1+'Fontes'!B15/100)</x:f>
        <x:v>1.0121342383679999</x:v>
      </x:c>
      <x:c r="C26" s="12" t="n">
        <x:f>'Corte temporal'!$B$5*B26</x:f>
        <x:v>101213.4238368</x:v>
      </x:c>
      <x:c r="D26" s="12" t="n">
        <x:f>C26-'Corte temporal'!$C$9</x:f>
        <x:v>645.6996736000001</x:v>
      </x:c>
      <x:c r="E26" s="2"/>
    </x:row>
    <x:row r="27" ht="26" customHeight="1">
      <x:c r="A27" s="2" t="str">
        <x:v>Setembro importado duas vezes</x:v>
      </x:c>
      <x:c r="B27" s="11" t="n">
        <x:f>'Corte temporal'!B9*(1+'Fontes'!B15/100)</x:f>
        <x:v>1.0139237950133824</x:v>
      </x:c>
      <x:c r="C27" s="12" t="n">
        <x:f>'Corte temporal'!$B$5*B27</x:f>
        <x:v>101392.37950133823</x:v>
      </x:c>
      <x:c r="D27" s="12" t="n">
        <x:f>C27-'Corte temporal'!$C$9</x:f>
        <x:v>824.65533813824</x:v>
      </x:c>
      <x:c r="E27" s="2"/>
    </x:row>
    <x:row r="28" ht="26" customHeight="1">
      <x:c r="A28" s="2" t="str">
        <x:v>Agosto ausente tratado como zero</x:v>
      </x:c>
      <x:c r="B28" s="11" t="n">
        <x:f>(1+'Fontes'!B13/100)*(1+'Fontes'!B15/100)</x:f>
        <x:v>1.0089057399999999</x:v>
      </x:c>
      <x:c r="C28" s="12" t="n">
        <x:f>'Corte temporal'!$B$5*B28</x:f>
        <x:v>100890.574</x:v>
      </x:c>
      <x:c r="D28" s="12" t="n">
        <x:f>C28-'Corte temporal'!$C$9</x:f>
        <x:v>322.84983680000005</x:v>
      </x:c>
      <x:c r="E28" s="2"/>
    </x:row>
    <x:row r="29" ht="26" customHeight="1">
      <x:c r="A29" s="2"/>
      <x:c r="B29" s="2"/>
      <x:c r="C29" s="2"/>
      <x:c r="D29" s="2"/>
      <x:c r="E29" s="2"/>
    </x:row>
    <x:row r="30" ht="26" customHeight="1">
      <x:c r="A30" s="4" t="str">
        <x:v>Os testes alteram uma premissa por vez.</x:v>
      </x:c>
      <x:c r="B30" s="2"/>
      <x:c r="C30" s="2"/>
      <x:c r="D30" s="2"/>
      <x:c r="E30" s="2"/>
    </x:row>
    <x:row r="31" ht="26" customHeight="1">
      <x:c r="A31" s="4" t="str">
        <x:v>Não some suas diferenças. Não são casos de clientes.</x:v>
      </x:c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4" t="str">
        <x:v>Zero publicado é dado; mês ausente é lacuna.</x:v>
      </x:c>
      <x:c r="B33" s="2"/>
      <x:c r="C33" s="2"/>
      <x:c r="D33" s="2"/>
      <x:c r="E33" s="2"/>
    </x:row>
    <x:row r="34" ht="26" customHeight="1">
      <x:c r="A34" s="4" t="str">
        <x:v>Zero digitado para agosto não coincide com a fonte.</x:v>
      </x:c>
      <x:c r="B34" s="2"/>
      <x:c r="C34" s="2"/>
      <x:c r="D34" s="2"/>
      <x:c r="E34" s="2"/>
    </x:row>
    <x:row r="35" ht="26" customHeight="1">
      <x:c r="A35" s="2"/>
      <x:c r="B35" s="2"/>
      <x:c r="C35" s="2"/>
      <x:c r="D35" s="2"/>
      <x:c r="E35" s="2"/>
    </x:row>
    <x:row r="36" ht="26" customHeight="1">
      <x:c r="A36" s="2"/>
      <x:c r="B36" s="2"/>
      <x:c r="C36" s="2"/>
      <x:c r="D36" s="2"/>
      <x:c r="E36" s="2"/>
    </x:row>
    <x:row r="37" ht="26" customHeight="1">
      <x:c r="A37" s="2"/>
      <x:c r="B37" s="2"/>
      <x:c r="C37" s="2"/>
      <x:c r="D37" s="2"/>
      <x:c r="E37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4" hidden="0" customWidth="1"/>
    <x:col min="3" max="3" width="24" hidden="0" customWidth="1"/>
    <x:col min="4" max="4" width="24" hidden="0" customWidth="1"/>
    <x:col min="5" max="5" width="25" hidden="0" customWidth="1"/>
  </x:cols>
  <x:sheetData>
    <x:row r="1" ht="26" customHeight="1">
      <x:c r="A1" s="2"/>
      <x:c r="B1" s="2"/>
      <x:c r="C1" s="2"/>
      <x:c r="D1" s="2"/>
      <x:c r="E1" s="2"/>
    </x:row>
    <x:row r="2" ht="26" customHeight="1">
      <x:c r="A2" s="3" t="str">
        <x:v>Fontes | IPCA Brasil</x:v>
      </x:c>
      <x:c r="B2" s="2"/>
      <x:c r="C2" s="2"/>
      <x:c r="D2" s="2"/>
      <x:c r="E2" s="2"/>
    </x:row>
    <x:row r="3" ht="26" customHeight="1">
      <x:c r="A3" s="4" t="str">
        <x:v>Consulta em 02/11/2026.</x:v>
      </x:c>
      <x:c r="B3" s="2"/>
      <x:c r="C3" s="4" t="str">
        <x:v>Janeiro a setembro de 2026.</x:v>
      </x:c>
      <x:c r="D3" s="2"/>
      <x:c r="E3" s="2"/>
    </x:row>
    <x:row r="4" ht="26" customHeight="1">
      <x:c r="A4" s="2"/>
      <x:c r="B4" s="2"/>
      <x:c r="C4" s="2"/>
      <x:c r="D4" s="2"/>
      <x:c r="E4" s="2"/>
    </x:row>
    <x:row r="5" ht="26" customHeight="1">
      <x:c r="A5" s="2"/>
      <x:c r="B5" s="2"/>
      <x:c r="C5" s="2"/>
      <x:c r="D5" s="2"/>
      <x:c r="E5" s="2"/>
    </x:row>
    <x:row r="6" ht="46" customHeight="1">
      <x:c r="A6" s="10" t="str">
        <x:v>Competência</x:v>
      </x:c>
      <x:c r="B6" s="10" t="str">
        <x:v>BCB/SGS 433 (% mensal)</x:v>
      </x:c>
      <x:c r="C6" s="10" t="str">
        <x:v>IBGE/SIDRA 1737 (% mensal)</x:v>
      </x:c>
      <x:c r="D6" s="10" t="str">
        <x:v>BCB menos IBGE (p.p.)</x:v>
      </x:c>
      <x:c r="E6" s="10" t="str">
        <x:v>Fator acumulado desde janeiro</x:v>
      </x:c>
    </x:row>
    <x:row r="7" ht="26" customHeight="1">
      <x:c r="A7" s="16" t="n">
        <x:v>46023</x:v>
      </x:c>
      <x:c r="B7" s="17" t="n">
        <x:v>0.33</x:v>
      </x:c>
      <x:c r="C7" s="17" t="n">
        <x:v>0.33</x:v>
      </x:c>
      <x:c r="D7" s="17" t="n">
        <x:f>B7-C7</x:f>
        <x:v>0</x:v>
      </x:c>
      <x:c r="E7" s="11" t="n">
        <x:f>1+B7/100</x:f>
        <x:v>1.0033</x:v>
      </x:c>
    </x:row>
    <x:row r="8" ht="26" customHeight="1">
      <x:c r="A8" s="16" t="n">
        <x:v>46054</x:v>
      </x:c>
      <x:c r="B8" s="17" t="n">
        <x:v>0.7</x:v>
      </x:c>
      <x:c r="C8" s="17" t="n">
        <x:v>0.7</x:v>
      </x:c>
      <x:c r="D8" s="17" t="n">
        <x:f>B8-C8</x:f>
        <x:v>0</x:v>
      </x:c>
      <x:c r="E8" s="11" t="n">
        <x:f>E7*(1+B8/100)</x:f>
        <x:v>1.0103231</x:v>
      </x:c>
    </x:row>
    <x:row r="9" ht="26" customHeight="1">
      <x:c r="A9" s="16" t="n">
        <x:v>46082</x:v>
      </x:c>
      <x:c r="B9" s="17" t="n">
        <x:v>0.88</x:v>
      </x:c>
      <x:c r="C9" s="17" t="n">
        <x:v>0.88</x:v>
      </x:c>
      <x:c r="D9" s="17" t="n">
        <x:f>B9-C9</x:f>
        <x:v>0</x:v>
      </x:c>
      <x:c r="E9" s="11" t="n">
        <x:f>E8*(1+B9/100)</x:f>
        <x:v>1.0192139432799998</x:v>
      </x:c>
    </x:row>
    <x:row r="10" ht="26" customHeight="1">
      <x:c r="A10" s="16" t="n">
        <x:v>46113</x:v>
      </x:c>
      <x:c r="B10" s="17" t="n">
        <x:v>0.67</x:v>
      </x:c>
      <x:c r="C10" s="17" t="n">
        <x:v>0.67</x:v>
      </x:c>
      <x:c r="D10" s="17" t="n">
        <x:f>B10-C10</x:f>
        <x:v>0</x:v>
      </x:c>
      <x:c r="E10" s="11" t="n">
        <x:f>E9*(1+B10/100)</x:f>
        <x:v>1.0260426766999757</x:v>
      </x:c>
    </x:row>
    <x:row r="11" ht="26" customHeight="1">
      <x:c r="A11" s="16" t="n">
        <x:v>46143</x:v>
      </x:c>
      <x:c r="B11" s="17" t="n">
        <x:v>0.58</x:v>
      </x:c>
      <x:c r="C11" s="17" t="n">
        <x:v>0.58</x:v>
      </x:c>
      <x:c r="D11" s="17" t="n">
        <x:f>B11-C11</x:f>
        <x:v>0</x:v>
      </x:c>
      <x:c r="E11" s="11" t="n">
        <x:f>E10*(1+B11/100)</x:f>
        <x:v>1.0319937242248356</x:v>
      </x:c>
    </x:row>
    <x:row r="12" ht="26" customHeight="1">
      <x:c r="A12" s="16" t="n">
        <x:v>46174</x:v>
      </x:c>
      <x:c r="B12" s="17" t="n">
        <x:v>0.16</x:v>
      </x:c>
      <x:c r="C12" s="17" t="n">
        <x:v>0.16</x:v>
      </x:c>
      <x:c r="D12" s="17" t="n">
        <x:f>B12-C12</x:f>
        <x:v>0</x:v>
      </x:c>
      <x:c r="E12" s="11" t="n">
        <x:f>E11*(1+B12/100)</x:f>
        <x:v>1.0336449141835953</x:v>
      </x:c>
    </x:row>
    <x:row r="13" ht="26" customHeight="1">
      <x:c r="A13" s="16" t="n">
        <x:v>46204</x:v>
      </x:c>
      <x:c r="B13" s="17" t="n">
        <x:v>0.07</x:v>
      </x:c>
      <x:c r="C13" s="17" t="n">
        <x:v>0.07</x:v>
      </x:c>
      <x:c r="D13" s="17" t="n">
        <x:f>B13-C13</x:f>
        <x:v>0</x:v>
      </x:c>
      <x:c r="E13" s="11" t="n">
        <x:f>E12*(1+B13/100)</x:f>
        <x:v>1.0343684656235237</x:v>
      </x:c>
    </x:row>
    <x:row r="14" ht="26" customHeight="1">
      <x:c r="A14" s="16" t="n">
        <x:v>46235</x:v>
      </x:c>
      <x:c r="B14" s="17" t="n">
        <x:v>-0.32</x:v>
      </x:c>
      <x:c r="C14" s="17" t="n">
        <x:v>-0.32</x:v>
      </x:c>
      <x:c r="D14" s="17" t="n">
        <x:f>B14-C14</x:f>
        <x:v>0</x:v>
      </x:c>
      <x:c r="E14" s="11" t="n">
        <x:f>E13*(1+B14/100)</x:f>
        <x:v>1.0310584865335284</x:v>
      </x:c>
    </x:row>
    <x:row r="15" ht="26" customHeight="1">
      <x:c r="A15" s="16" t="n">
        <x:v>46266</x:v>
      </x:c>
      <x:c r="B15" s="17" t="n">
        <x:v>0.82</x:v>
      </x:c>
      <x:c r="C15" s="17" t="n">
        <x:v>0.82</x:v>
      </x:c>
      <x:c r="D15" s="17" t="n">
        <x:f>B15-C15</x:f>
        <x:v>0</x:v>
      </x:c>
      <x:c r="E15" s="11" t="n">
        <x:f>E14*(1+B15/100)</x:f>
        <x:v>1.0395131661231034</x:v>
      </x:c>
    </x:row>
    <x:row r="16" ht="26" customHeight="1">
      <x:c r="A16" s="2"/>
      <x:c r="B16" s="2"/>
      <x:c r="C16" s="2"/>
      <x:c r="D16" s="2"/>
      <x:c r="E16" s="2"/>
    </x:row>
    <x:row r="17" ht="26" customHeight="1">
      <x:c r="A17" s="2"/>
      <x:c r="B17" s="2"/>
      <x:c r="C17" s="2"/>
      <x:c r="D17" s="2"/>
      <x:c r="E17" s="2"/>
    </x:row>
    <x:row r="18" ht="26" customHeight="1">
      <x:c r="A18" s="4" t="str">
        <x:v>BCB republica o índice do IBGE.</x:v>
      </x:c>
      <x:c r="B18" s="2"/>
      <x:c r="C18" s="2"/>
      <x:c r="D18" s="2"/>
      <x:c r="E18" s="2"/>
    </x:row>
    <x:row r="19" ht="26" customHeight="1">
      <x:c r="A19" s="4" t="str">
        <x:v>O cotejo é entre duas publicações oficiais,</x:v>
      </x:c>
      <x:c r="B19" s="2"/>
      <x:c r="C19" s="2"/>
      <x:c r="D19" s="2"/>
      <x:c r="E19" s="2"/>
    </x:row>
    <x:row r="20" ht="26" customHeight="1">
      <x:c r="A20" s="4" t="str">
        <x:v>não entre estimativas econômicas independentes.</x:v>
      </x:c>
      <x:c r="B20" s="2"/>
      <x:c r="C20" s="2"/>
      <x:c r="D20" s="2"/>
      <x:c r="E20" s="2"/>
    </x:row>
    <x:row r="21" ht="26" customHeight="1">
      <x:c r="A21" s="2"/>
      <x:c r="B21" s="2"/>
      <x:c r="C21" s="2"/>
      <x:c r="D21" s="2"/>
      <x:c r="E21" s="2"/>
    </x:row>
    <x:row r="22" ht="26" customHeight="1">
      <x:c r="A22" s="4" t="str">
        <x:v>BCB/SGS 433</x:v>
      </x:c>
      <x:c r="B22" s="4" t="str">
        <x:v>https://api.bcb.gov.br/dados/serie/bcdata.sgs.433/dados?formato=json&amp;dataInicial=01/01/2026&amp;dataFinal=30/09/2026</x:v>
      </x:c>
      <x:c r="C22" s="2"/>
      <x:c r="D22" s="2"/>
      <x:c r="E22" s="2"/>
    </x:row>
    <x:row r="23" ht="26" customHeight="1">
      <x:c r="A23" s="4" t="str">
        <x:v>IBGE/SIDRA 1737, variável 63</x:v>
      </x:c>
      <x:c r="B23" s="4" t="str">
        <x:v>https://apisidra.ibge.gov.br/values/t/1737/n1/all/v/63/p/202601-202609?formato=json</x:v>
      </x:c>
      <x:c r="C23" s="2"/>
      <x:c r="D23" s="2"/>
      <x:c r="E23" s="2"/>
    </x:row>
    <x:row r="24" ht="26" customHeight="1">
      <x:c r="A24" s="2"/>
      <x:c r="B24" s="2"/>
      <x:c r="C24" s="2"/>
      <x:c r="D24" s="2"/>
      <x:c r="E24" s="2"/>
    </x:row>
    <x:row r="25" ht="26" customHeight="1">
      <x:c r="A25" s="4" t="str">
        <x:v>CPC, art. 524</x:v>
      </x:c>
      <x:c r="B25" s="4" t="str">
        <x:v>https://www2.camara.leg.br/legin/fed/lei/2015/lei-13105-16-marco-2015-780273-normaatualizada-pl.html</x:v>
      </x:c>
      <x:c r="C25" s="2"/>
      <x:c r="D25" s="2"/>
      <x:c r="E25" s="2"/>
    </x:row>
    <x:row r="26" ht="26" customHeight="1">
      <x:c r="A26" s="4" t="str">
        <x:v>Manual da JF, julho/2026</x:v>
      </x:c>
      <x:c r="B26" s="4" t="str">
        <x:v>https://www.cjf.jus.br/cjf/corregedoria-da-justica-federal/corregedoria-geral-da-justica-federal/manual-de-calculos-da-justica-federal-edicao-julho-de-2026.pdf</x:v>
      </x:c>
      <x:c r="C26" s="2"/>
      <x:c r="D26" s="2"/>
      <x:c r="E26" s="2"/>
    </x:row>
    <x:row r="27" ht="26" customHeight="1">
      <x:c r="A27" s="2"/>
      <x:c r="B27" s="2"/>
      <x:c r="C27" s="2"/>
      <x:c r="D27" s="2"/>
      <x:c r="E27" s="2"/>
    </x:row>
    <x:row r="28" ht="26" customHeight="1">
      <x:c r="A28" s="4" t="str">
        <x:v>As URLs estão inteiras na coluna B.</x:v>
      </x:c>
      <x:c r="B28" s="2"/>
      <x:c r="C28" s="2"/>
      <x:c r="D28" s="2"/>
      <x:c r="E28" s="2"/>
    </x:row>
    <x:row r="29" ht="26" customHeight="1">
      <x:c r="A29" s="4" t="str">
        <x:v>Baixe os JSON pelos dois links oficiais.</x:v>
      </x:c>
      <x:c r="B29" s="2"/>
      <x:c r="C29" s="2"/>
      <x:c r="D29" s="2"/>
      <x:c r="E29" s="2"/>
    </x:row>
    <x:row r="30" ht="26" customHeight="1">
      <x:c r="A30" s="4" t="str">
        <x:v>Hashes e data registrados no estudo de fontes.</x:v>
      </x:c>
      <x:c r="B30" s="2"/>
      <x:c r="C30" s="2"/>
      <x:c r="D30" s="2"/>
      <x:c r="E30" s="2"/>
    </x:row>
    <x:row r="31" ht="26" customHeight="1">
      <x:c r="A31" s="4" t="str">
        <x:v>Hash identifica arquivo; não valida a escolha do índice.</x:v>
      </x:c>
      <x:c r="B31" s="2"/>
      <x:c r="C31" s="2"/>
      <x:c r="D31" s="2"/>
      <x:c r="E31" s="2"/>
    </x:row>
    <x:row r="32" ht="26" customHeight="1">
      <x:c r="A32" s="2"/>
      <x:c r="B32" s="2"/>
      <x:c r="C32" s="2"/>
      <x:c r="D32" s="2"/>
      <x:c r="E32" s="2"/>
    </x:row>
    <x:row r="33" ht="26" customHeight="1">
      <x:c r="A33" s="4" t="str">
        <x:v>Versão institucional 1.1 | Costa Nova Associados.</x:v>
      </x:c>
      <x:c r="B33" s="2"/>
      <x:c r="C33" s="2"/>
      <x:c r="D33" s="2"/>
      <x:c r="E33" s="2"/>
    </x:row>
    <x:row r="34" ht="26" customHeight="1">
      <x:c r="A34" s="2"/>
      <x:c r="B34" s="2"/>
      <x:c r="C34" s="2"/>
      <x:c r="D34" s="2"/>
      <x:c r="E34" s="2"/>
    </x:row>
  </x:sheetData>
  <x:pageMargins left="0.7" right="0.7" top="0.75" bottom="0.75" header="0.3" footer="0.3"/>
</x:worksheet>
</file>